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9320" windowHeight="10920" activeTab="2"/>
  </bookViews>
  <sheets>
    <sheet name="Dirigenza" sheetId="5" r:id="rId1"/>
    <sheet name="Altre professionalità" sheetId="6" r:id="rId2"/>
    <sheet name="Personale non dirigenziale" sheetId="4" r:id="rId3"/>
  </sheets>
  <calcPr calcId="114210"/>
</workbook>
</file>

<file path=xl/calcChain.xml><?xml version="1.0" encoding="utf-8"?>
<calcChain xmlns="http://schemas.openxmlformats.org/spreadsheetml/2006/main">
  <c r="C24" i="4"/>
  <c r="C20"/>
  <c r="C16"/>
  <c r="C25"/>
  <c r="C16" i="6"/>
  <c r="C13"/>
  <c r="C17"/>
  <c r="S16"/>
  <c r="L16"/>
  <c r="K16"/>
  <c r="J16"/>
  <c r="G16"/>
  <c r="Q25"/>
  <c r="E16"/>
  <c r="D16"/>
  <c r="T15"/>
  <c r="P15"/>
  <c r="I15"/>
  <c r="H15"/>
  <c r="U15"/>
  <c r="T14"/>
  <c r="T16"/>
  <c r="P14"/>
  <c r="I14"/>
  <c r="I16"/>
  <c r="H14"/>
  <c r="H16"/>
  <c r="S13"/>
  <c r="S17"/>
  <c r="L13"/>
  <c r="L17"/>
  <c r="K13"/>
  <c r="J13"/>
  <c r="J17"/>
  <c r="G13"/>
  <c r="E13"/>
  <c r="E17"/>
  <c r="D13"/>
  <c r="D17"/>
  <c r="T12"/>
  <c r="P12"/>
  <c r="I12"/>
  <c r="H12"/>
  <c r="U12"/>
  <c r="T11"/>
  <c r="P11"/>
  <c r="P13"/>
  <c r="I11"/>
  <c r="H11"/>
  <c r="H13"/>
  <c r="T13"/>
  <c r="T17"/>
  <c r="K17"/>
  <c r="H17"/>
  <c r="I13"/>
  <c r="I17"/>
  <c r="P16"/>
  <c r="P17"/>
  <c r="G17"/>
  <c r="Q24"/>
  <c r="M11"/>
  <c r="U11"/>
  <c r="U13"/>
  <c r="M12"/>
  <c r="M14"/>
  <c r="U14"/>
  <c r="U16"/>
  <c r="M15"/>
  <c r="Q22"/>
  <c r="Q17"/>
  <c r="Q23"/>
  <c r="U17"/>
  <c r="Q26"/>
  <c r="M16"/>
  <c r="M13"/>
  <c r="M17"/>
  <c r="L19" i="5"/>
  <c r="K19"/>
  <c r="L18"/>
  <c r="K18"/>
  <c r="O13"/>
  <c r="M13"/>
  <c r="L13"/>
  <c r="I13"/>
  <c r="H13"/>
  <c r="G13"/>
  <c r="F13"/>
  <c r="D13"/>
  <c r="B13"/>
  <c r="P12"/>
  <c r="K12"/>
  <c r="E12"/>
  <c r="P11"/>
  <c r="K11"/>
  <c r="K13"/>
  <c r="E11"/>
  <c r="M19"/>
  <c r="P13"/>
  <c r="M18"/>
  <c r="J11"/>
  <c r="J12"/>
  <c r="E13"/>
  <c r="J13"/>
  <c r="D24" i="4"/>
  <c r="E24"/>
  <c r="D20"/>
  <c r="E20"/>
  <c r="D16"/>
  <c r="D25"/>
  <c r="E16"/>
  <c r="E25"/>
  <c r="S24"/>
  <c r="S20"/>
  <c r="T23"/>
  <c r="T22"/>
  <c r="T21"/>
  <c r="T19"/>
  <c r="T18"/>
  <c r="T17"/>
  <c r="T12"/>
  <c r="T13"/>
  <c r="T14"/>
  <c r="T15"/>
  <c r="T11"/>
  <c r="S16"/>
  <c r="P23"/>
  <c r="P22"/>
  <c r="P21"/>
  <c r="P19"/>
  <c r="P18"/>
  <c r="P17"/>
  <c r="P12"/>
  <c r="P13"/>
  <c r="P14"/>
  <c r="P15"/>
  <c r="P11"/>
  <c r="L24"/>
  <c r="K24"/>
  <c r="J24"/>
  <c r="L20"/>
  <c r="K20"/>
  <c r="J20"/>
  <c r="I23"/>
  <c r="I22"/>
  <c r="I21"/>
  <c r="I19"/>
  <c r="I18"/>
  <c r="I17"/>
  <c r="I12"/>
  <c r="I13"/>
  <c r="I14"/>
  <c r="I15"/>
  <c r="I11"/>
  <c r="H23"/>
  <c r="H22"/>
  <c r="H21"/>
  <c r="H19"/>
  <c r="H18"/>
  <c r="H17"/>
  <c r="H15"/>
  <c r="H12"/>
  <c r="H13"/>
  <c r="H14"/>
  <c r="H11"/>
  <c r="L16"/>
  <c r="K16"/>
  <c r="J16"/>
  <c r="G24"/>
  <c r="G20"/>
  <c r="G16"/>
  <c r="T24"/>
  <c r="Q34"/>
  <c r="T20"/>
  <c r="Q33"/>
  <c r="T16"/>
  <c r="J25"/>
  <c r="I24"/>
  <c r="L25"/>
  <c r="K25"/>
  <c r="I20"/>
  <c r="H16"/>
  <c r="I16"/>
  <c r="P24"/>
  <c r="P20"/>
  <c r="G25"/>
  <c r="P16"/>
  <c r="U11"/>
  <c r="U14"/>
  <c r="U13"/>
  <c r="U12"/>
  <c r="U15"/>
  <c r="U17"/>
  <c r="U18"/>
  <c r="U19"/>
  <c r="U21"/>
  <c r="U22"/>
  <c r="U23"/>
  <c r="H20"/>
  <c r="H24"/>
  <c r="M11"/>
  <c r="M15"/>
  <c r="M14"/>
  <c r="M13"/>
  <c r="M12"/>
  <c r="M17"/>
  <c r="M18"/>
  <c r="M19"/>
  <c r="M21"/>
  <c r="M22"/>
  <c r="M23"/>
  <c r="Q32"/>
  <c r="S25"/>
  <c r="T25"/>
  <c r="U24"/>
  <c r="I25"/>
  <c r="P25"/>
  <c r="Q25"/>
  <c r="U20"/>
  <c r="U16"/>
  <c r="M24"/>
  <c r="M20"/>
  <c r="M16"/>
  <c r="H25"/>
  <c r="U25"/>
  <c r="M25"/>
  <c r="Q31"/>
  <c r="Q30"/>
  <c r="Q35"/>
</calcChain>
</file>

<file path=xl/sharedStrings.xml><?xml version="1.0" encoding="utf-8"?>
<sst xmlns="http://schemas.openxmlformats.org/spreadsheetml/2006/main" count="163" uniqueCount="105">
  <si>
    <t>Incarichi conferiti a dirigenti di I fascia appartenenti ai ruoli di cui all'art. 23 del D. Lgs. 165/2001</t>
  </si>
  <si>
    <t>Dirigenti I Fascia</t>
  </si>
  <si>
    <t>Dirigenti II Fascia</t>
  </si>
  <si>
    <t>a</t>
  </si>
  <si>
    <t>c</t>
  </si>
  <si>
    <t>d</t>
  </si>
  <si>
    <t>e</t>
  </si>
  <si>
    <t>f</t>
  </si>
  <si>
    <t xml:space="preserve">TOTALE  DIRIGENTI </t>
  </si>
  <si>
    <t>POSTI DELLA DOTAZIONE ORGANICA TAGLIATI AI SENSI DELL'ART. 2, COMMA 1, LETTERA a) DEL DL 95/2012</t>
  </si>
  <si>
    <t>Area III</t>
  </si>
  <si>
    <t>Area II</t>
  </si>
  <si>
    <t>Area I</t>
  </si>
  <si>
    <t>Totale AREE</t>
  </si>
  <si>
    <t>Personale non dirigenziale</t>
  </si>
  <si>
    <t>DISPONIBILITA' O ECCEDENZE attuali</t>
  </si>
  <si>
    <t xml:space="preserve">    di cui</t>
  </si>
  <si>
    <t>AMMINISTRAZIONE</t>
  </si>
  <si>
    <t xml:space="preserve">Dirigenza </t>
  </si>
  <si>
    <t xml:space="preserve">Incarichi di funzione dirigenziale di I e II fascia </t>
  </si>
  <si>
    <t>Incarichi conferiti a dirigenti di II fascia appartenenti ai ruoli di cui all'art. 23 del D. Lgs. 165/2001</t>
  </si>
  <si>
    <t>DOTAZIONE ORGANICA BASE DI COMPUTO</t>
  </si>
  <si>
    <t xml:space="preserve">di cui </t>
  </si>
  <si>
    <t>POSTI RIDOTTI</t>
  </si>
  <si>
    <t>RIDUZIONE DELLA SPESA COMPLESSIVA NON UTILIZZATA NELLA RIDETERMINAZIONE DELLA DOTAZIONE ORGANICA</t>
  </si>
  <si>
    <t>DISPONIBILITA'\ ECCEDENZA DI AMMINISTRAZIONE</t>
  </si>
  <si>
    <t>COMANDATI OUT (1)</t>
  </si>
  <si>
    <t>COMANDATI IN (2)</t>
  </si>
  <si>
    <t xml:space="preserve">(1) Personale di ruolo in posizione di comando e fuori ruolo presso altre Amministrazioni </t>
  </si>
  <si>
    <t>(2) Personale di altre Amministrazioni in posizione di comando e fuori ruolo</t>
  </si>
  <si>
    <t>SPESA COMPLESSIVA RELATIVA ALLA DOTAZIONE ORGANICA  RIDOTTA AI SENSI DELL'ART. 2, COMMA 1, LETTERA b) DEL DL 95/2012</t>
  </si>
  <si>
    <t>In aspettativa</t>
  </si>
  <si>
    <t>INCARICHI DIRIGENZIALI CONFERITI A SOGGETTI NON APPARTENENTI AI RUOLI DELL'AMMINISTRAZIONE</t>
  </si>
  <si>
    <t>g=b-a</t>
  </si>
  <si>
    <t>l</t>
  </si>
  <si>
    <t>m</t>
  </si>
  <si>
    <t xml:space="preserve">d </t>
  </si>
  <si>
    <t>h</t>
  </si>
  <si>
    <t>j</t>
  </si>
  <si>
    <t>k</t>
  </si>
  <si>
    <t>c=d+f</t>
  </si>
  <si>
    <t>m=b-k</t>
  </si>
  <si>
    <t>l=k*h</t>
  </si>
  <si>
    <t>i=a*h</t>
  </si>
  <si>
    <t>APPLICAZIONE DELL'ART. 2, COMMA 1, DEL DL 95/2012</t>
  </si>
  <si>
    <t>NUOVA DOTAZIONE ORGANICA PROPOSTA IN APPLICAZIONE DELL'ART. 2, COMMA 1, LETTERA b) DEL DL 95/2012</t>
  </si>
  <si>
    <t>DISPONIBILITA' O ECCEDENZE DI PERSONALE RISULTANTI DALL'APPLICAZIONE DELL'ART. 2, COMMA 1, LETTERA b) DEL DL 95/2012</t>
  </si>
  <si>
    <t>SPESA COMPLESSIVA IPOTETICA RELATIVA ALLA DOTAZIONE ORGANICA  RIDETERMINATA IN APPLICAZIONE DELL'ART. 2, COMMA 1, LETTERA b) DEL DL 95/2012 IN BASE AL VIGENTE CCNL</t>
  </si>
  <si>
    <t xml:space="preserve">SPESA COMPLESSIVA IPOTETICA RELATIVA ALLA DOTAZIONE ORGANICA  IN BASE AL VIGENTE CCNL </t>
  </si>
  <si>
    <t>RIDUZIONE MINIMA DELLA SPESA COMPLESSIVA RELATIVA ALLA DOTAZIONE ORGANICA  DA OPERARSI AI SENSI DELL'ART. 2, COMMA 1, LETTERA b) DEL DL 95/2012</t>
  </si>
  <si>
    <t>b=d+e</t>
  </si>
  <si>
    <t>PROCEDURE CONCORSUALI AVVIATE ALLA DATA DEL 7 LUGLIO 2012</t>
  </si>
  <si>
    <t>PROCEDURE DI MOBILITA' AVVIATE ALLA DATA DEL 7 LUGLIO 2012</t>
  </si>
  <si>
    <t>w</t>
  </si>
  <si>
    <t>y</t>
  </si>
  <si>
    <t>b</t>
  </si>
  <si>
    <t>DIRIGENTI DI RUOLO DELL'AMMINI- STRAZIONE alla data del 31 ottobre 2012</t>
  </si>
  <si>
    <t xml:space="preserve">  di cui</t>
  </si>
  <si>
    <t>RIDUZIONE MINIMA DELLA DOTAZIONE ORGANICA  DA OPERARSI AI SENSI DELL'ART. 2, COMMA 1, LETTERA b) DEL DL 95/2012</t>
  </si>
  <si>
    <t>I Fascia</t>
  </si>
  <si>
    <t>II Fascia</t>
  </si>
  <si>
    <t>Totale</t>
  </si>
  <si>
    <t>POSTI EFFETTIVAMENTE TAGLIATI</t>
  </si>
  <si>
    <t>DOTAZIONE ORGANICA PROVVISO-RIAMENTE INDIVIDUATA AI SENSI DELL'ART.2, COMMA 6, DEL DL 95/2012 alla data del 7 luglio 2012</t>
  </si>
  <si>
    <t xml:space="preserve">Dirigenti  appartenenti ai ruoli dell'amministrazio-ne con incarichi conferiti presso altre amministrazioni ai sensi dell'art. 19, c. 5 bis, del D. Lgs. 165/2001 </t>
  </si>
  <si>
    <t>Incarichi conferiti a soggetti non appartenenti ai ruoli dell'amministrazio-ne ai sensi dell'art. 19, c. 5 bis, del D. Lgs. 165/2001</t>
  </si>
  <si>
    <t>Incarichi conferiti a soggetti non appartenenti ai ruoli dell'amministrazio-ne ai sensi dell'art. 19, c. 6, del D. Lgs. 165/2001</t>
  </si>
  <si>
    <t>NUOVA DOTAZIONE ORGANICA RISULTANTE DALL'APPLICAZIO-NE DELL'ART. 2, COMMA 1, LETTERA a) DEL DL 95/2012</t>
  </si>
  <si>
    <t>PERSONALE DI RUOLO DELL'AMMINI-STRAZIONE alla data del 31 ottobre 2012</t>
  </si>
  <si>
    <t>PERSONALE IN SERVIZIO PRESSO L'AMMINI-STRAZIONE  alla data del 31 ottobre 2012</t>
  </si>
  <si>
    <t>i</t>
  </si>
  <si>
    <t>h=i+l</t>
  </si>
  <si>
    <t>n=a-m</t>
  </si>
  <si>
    <t>(3) Retribuzione tabellare (comprensiva di  13^ mensilità e IVC) al lordo degli oneri riflessi</t>
  </si>
  <si>
    <t>Enti pubblici non economici</t>
  </si>
  <si>
    <t>INCARICHI DIRIGENZIALI CONFERITI A SOGGETTI NON APPARTENENTI AI RUOLI DELL'AMMINI-STRAZIONE</t>
  </si>
  <si>
    <t>Area C</t>
  </si>
  <si>
    <t>Area B</t>
  </si>
  <si>
    <t>Area A</t>
  </si>
  <si>
    <t>C5</t>
  </si>
  <si>
    <t>C4</t>
  </si>
  <si>
    <t>C2</t>
  </si>
  <si>
    <t>C1</t>
  </si>
  <si>
    <t>C3</t>
  </si>
  <si>
    <t>B3</t>
  </si>
  <si>
    <t>B2</t>
  </si>
  <si>
    <t>B1</t>
  </si>
  <si>
    <t>A3</t>
  </si>
  <si>
    <t>A2</t>
  </si>
  <si>
    <t>A1</t>
  </si>
  <si>
    <t>COSTO UNITARIO DEL PERSONALE DEL COMPARTO ENTI PUBBLICI NON ECONOMICI PER AREA E FASCIA RETRIBUTIVA IN BASE AL VIGENTE CCNL  (3)</t>
  </si>
  <si>
    <t>Medici II livello</t>
  </si>
  <si>
    <t>Medici I livello</t>
  </si>
  <si>
    <t>MEDICI</t>
  </si>
  <si>
    <t>Professionisti dipendenti II livello</t>
  </si>
  <si>
    <t>Professionisti dipendenti I livello</t>
  </si>
  <si>
    <t>PROFESSIONISTI</t>
  </si>
  <si>
    <t>Totale ALTRE PROFESSIONALITA'</t>
  </si>
  <si>
    <t>Medici</t>
  </si>
  <si>
    <t>Professionisti</t>
  </si>
  <si>
    <t>z</t>
  </si>
  <si>
    <t>PERSONALE DI RUOLO IN SERVIZIO PRESSO L'AMMINI-STRAZIONE</t>
  </si>
  <si>
    <t>AUTOMOBILE CLUB VITERBO - P.I. 00060470564</t>
  </si>
  <si>
    <t>AUTOMOBILE CLUB VITERBO - p.i. 00060470564</t>
  </si>
  <si>
    <t>AUTOMOBILECLUB VITERBO P.I. 00060470564</t>
  </si>
</sst>
</file>

<file path=xl/styles.xml><?xml version="1.0" encoding="utf-8"?>
<styleSheet xmlns="http://schemas.openxmlformats.org/spreadsheetml/2006/main">
  <numFmts count="6">
    <numFmt numFmtId="8" formatCode="&quot;€&quot;\ #,##0.00;[Red]\-&quot;€&quot;\ #,##0.00"/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  <numFmt numFmtId="165" formatCode="&quot;€&quot;\ #,##0.00"/>
    <numFmt numFmtId="166" formatCode="#,##0.00_ ;\-#,##0.00\ "/>
    <numFmt numFmtId="167" formatCode="#,##0_ ;\-#,##0\ "/>
  </numFmts>
  <fonts count="1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sz val="18"/>
      <color indexed="8"/>
      <name val="Calibri"/>
      <family val="2"/>
    </font>
    <font>
      <b/>
      <sz val="18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44" fontId="9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/>
    <xf numFmtId="0" fontId="7" fillId="0" borderId="0" xfId="0" applyFont="1" applyAlignment="1"/>
    <xf numFmtId="0" fontId="2" fillId="0" borderId="0" xfId="0" applyFont="1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right" vertical="center" indent="1"/>
    </xf>
    <xf numFmtId="0" fontId="3" fillId="3" borderId="5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right" vertical="center" indent="1"/>
    </xf>
    <xf numFmtId="0" fontId="3" fillId="3" borderId="9" xfId="0" applyFont="1" applyFill="1" applyBorder="1" applyAlignment="1">
      <alignment horizontal="right" vertical="center" indent="1"/>
    </xf>
    <xf numFmtId="0" fontId="3" fillId="3" borderId="10" xfId="0" applyFont="1" applyFill="1" applyBorder="1" applyAlignment="1">
      <alignment horizontal="right" vertical="center" indent="1"/>
    </xf>
    <xf numFmtId="0" fontId="3" fillId="3" borderId="11" xfId="0" applyFont="1" applyFill="1" applyBorder="1" applyAlignment="1">
      <alignment horizontal="right" vertical="center" indent="1"/>
    </xf>
    <xf numFmtId="0" fontId="3" fillId="3" borderId="12" xfId="0" applyFont="1" applyFill="1" applyBorder="1" applyAlignment="1">
      <alignment horizontal="right" vertical="center" indent="1"/>
    </xf>
    <xf numFmtId="0" fontId="3" fillId="3" borderId="13" xfId="0" applyFont="1" applyFill="1" applyBorder="1" applyAlignment="1">
      <alignment horizontal="right" vertical="center" indent="1"/>
    </xf>
    <xf numFmtId="0" fontId="3" fillId="2" borderId="14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right" vertical="center" indent="1"/>
    </xf>
    <xf numFmtId="0" fontId="6" fillId="5" borderId="21" xfId="0" applyFont="1" applyFill="1" applyBorder="1" applyAlignment="1">
      <alignment horizontal="right" vertical="center" indent="1"/>
    </xf>
    <xf numFmtId="0" fontId="6" fillId="0" borderId="0" xfId="0" applyFont="1"/>
    <xf numFmtId="3" fontId="6" fillId="0" borderId="22" xfId="0" applyNumberFormat="1" applyFont="1" applyBorder="1" applyAlignment="1">
      <alignment horizontal="right" vertical="center" indent="1"/>
    </xf>
    <xf numFmtId="167" fontId="6" fillId="0" borderId="23" xfId="0" applyNumberFormat="1" applyFont="1" applyBorder="1" applyAlignment="1">
      <alignment horizontal="right" vertical="center" inden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3" fontId="6" fillId="0" borderId="33" xfId="0" applyNumberFormat="1" applyFont="1" applyBorder="1" applyAlignment="1">
      <alignment horizontal="right" vertical="center" indent="1"/>
    </xf>
    <xf numFmtId="166" fontId="6" fillId="0" borderId="34" xfId="0" applyNumberFormat="1" applyFont="1" applyBorder="1" applyAlignment="1">
      <alignment horizontal="right" vertical="center" indent="1"/>
    </xf>
    <xf numFmtId="166" fontId="6" fillId="0" borderId="19" xfId="0" applyNumberFormat="1" applyFont="1" applyBorder="1" applyAlignment="1">
      <alignment horizontal="right" vertical="center" indent="1"/>
    </xf>
    <xf numFmtId="166" fontId="6" fillId="0" borderId="17" xfId="0" applyNumberFormat="1" applyFont="1" applyBorder="1" applyAlignment="1">
      <alignment horizontal="right" vertical="center" indent="1"/>
    </xf>
    <xf numFmtId="164" fontId="3" fillId="0" borderId="35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3" fontId="6" fillId="5" borderId="18" xfId="0" applyNumberFormat="1" applyFont="1" applyFill="1" applyBorder="1" applyAlignment="1">
      <alignment horizontal="right" vertical="center" wrapText="1" indent="1"/>
    </xf>
    <xf numFmtId="3" fontId="6" fillId="0" borderId="40" xfId="0" applyNumberFormat="1" applyFont="1" applyBorder="1" applyAlignment="1">
      <alignment horizontal="right" vertical="center" wrapText="1" indent="1"/>
    </xf>
    <xf numFmtId="3" fontId="6" fillId="0" borderId="18" xfId="0" applyNumberFormat="1" applyFont="1" applyBorder="1" applyAlignment="1">
      <alignment horizontal="right" vertical="center" wrapText="1" indent="1"/>
    </xf>
    <xf numFmtId="3" fontId="6" fillId="5" borderId="41" xfId="0" applyNumberFormat="1" applyFont="1" applyFill="1" applyBorder="1" applyAlignment="1">
      <alignment horizontal="right" vertical="center" wrapText="1" indent="1"/>
    </xf>
    <xf numFmtId="3" fontId="6" fillId="5" borderId="19" xfId="0" applyNumberFormat="1" applyFont="1" applyFill="1" applyBorder="1" applyAlignment="1">
      <alignment horizontal="right" vertical="center" wrapText="1" indent="1"/>
    </xf>
    <xf numFmtId="3" fontId="6" fillId="5" borderId="42" xfId="0" applyNumberFormat="1" applyFont="1" applyFill="1" applyBorder="1" applyAlignment="1">
      <alignment horizontal="right" vertical="center" wrapText="1" indent="1"/>
    </xf>
    <xf numFmtId="165" fontId="6" fillId="0" borderId="40" xfId="0" applyNumberFormat="1" applyFont="1" applyBorder="1" applyAlignment="1">
      <alignment horizontal="right" vertical="center" wrapText="1" indent="1"/>
    </xf>
    <xf numFmtId="165" fontId="6" fillId="0" borderId="18" xfId="0" applyNumberFormat="1" applyFont="1" applyBorder="1" applyAlignment="1">
      <alignment horizontal="right" vertical="center" wrapText="1" indent="1"/>
    </xf>
    <xf numFmtId="3" fontId="6" fillId="5" borderId="40" xfId="0" applyNumberFormat="1" applyFont="1" applyFill="1" applyBorder="1" applyAlignment="1">
      <alignment horizontal="right" vertical="center" wrapText="1" indent="1"/>
    </xf>
    <xf numFmtId="0" fontId="6" fillId="5" borderId="43" xfId="0" applyFont="1" applyFill="1" applyBorder="1" applyAlignment="1">
      <alignment horizontal="center" vertical="center" wrapText="1"/>
    </xf>
    <xf numFmtId="3" fontId="6" fillId="5" borderId="44" xfId="0" applyNumberFormat="1" applyFont="1" applyFill="1" applyBorder="1" applyAlignment="1">
      <alignment horizontal="right" vertical="center" wrapText="1" indent="1"/>
    </xf>
    <xf numFmtId="3" fontId="6" fillId="0" borderId="45" xfId="0" applyNumberFormat="1" applyFont="1" applyBorder="1" applyAlignment="1">
      <alignment horizontal="right" vertical="center" wrapText="1" indent="1"/>
    </xf>
    <xf numFmtId="3" fontId="6" fillId="5" borderId="46" xfId="0" applyNumberFormat="1" applyFont="1" applyFill="1" applyBorder="1" applyAlignment="1">
      <alignment horizontal="right" vertical="center" wrapText="1" indent="1"/>
    </xf>
    <xf numFmtId="3" fontId="6" fillId="5" borderId="47" xfId="0" applyNumberFormat="1" applyFont="1" applyFill="1" applyBorder="1" applyAlignment="1">
      <alignment horizontal="right" vertical="center" wrapText="1" indent="1"/>
    </xf>
    <xf numFmtId="3" fontId="6" fillId="5" borderId="48" xfId="0" applyNumberFormat="1" applyFont="1" applyFill="1" applyBorder="1" applyAlignment="1">
      <alignment horizontal="right" vertical="center" wrapText="1" indent="1"/>
    </xf>
    <xf numFmtId="3" fontId="6" fillId="0" borderId="44" xfId="0" applyNumberFormat="1" applyFont="1" applyBorder="1" applyAlignment="1">
      <alignment horizontal="right" vertical="center" wrapText="1" indent="1"/>
    </xf>
    <xf numFmtId="165" fontId="6" fillId="0" borderId="45" xfId="0" applyNumberFormat="1" applyFont="1" applyBorder="1" applyAlignment="1">
      <alignment horizontal="right" vertical="center" wrapText="1" indent="1"/>
    </xf>
    <xf numFmtId="3" fontId="6" fillId="5" borderId="45" xfId="0" applyNumberFormat="1" applyFont="1" applyFill="1" applyBorder="1" applyAlignment="1">
      <alignment horizontal="right" vertical="center" wrapText="1" indent="1"/>
    </xf>
    <xf numFmtId="0" fontId="6" fillId="0" borderId="49" xfId="0" applyFont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3" fontId="6" fillId="5" borderId="51" xfId="0" applyNumberFormat="1" applyFont="1" applyFill="1" applyBorder="1" applyAlignment="1">
      <alignment horizontal="right" vertical="center" wrapText="1" indent="1"/>
    </xf>
    <xf numFmtId="3" fontId="6" fillId="0" borderId="52" xfId="0" applyNumberFormat="1" applyFont="1" applyBorder="1" applyAlignment="1">
      <alignment horizontal="right" vertical="center" wrapText="1" indent="1"/>
    </xf>
    <xf numFmtId="3" fontId="6" fillId="5" borderId="53" xfId="0" applyNumberFormat="1" applyFont="1" applyFill="1" applyBorder="1" applyAlignment="1">
      <alignment horizontal="right" vertical="center" wrapText="1" indent="1"/>
    </xf>
    <xf numFmtId="3" fontId="6" fillId="5" borderId="54" xfId="0" applyNumberFormat="1" applyFont="1" applyFill="1" applyBorder="1" applyAlignment="1">
      <alignment horizontal="right" vertical="center" wrapText="1" indent="1"/>
    </xf>
    <xf numFmtId="3" fontId="6" fillId="5" borderId="55" xfId="0" applyNumberFormat="1" applyFont="1" applyFill="1" applyBorder="1" applyAlignment="1">
      <alignment horizontal="right" vertical="center" wrapText="1" indent="1"/>
    </xf>
    <xf numFmtId="3" fontId="6" fillId="0" borderId="51" xfId="0" applyNumberFormat="1" applyFont="1" applyBorder="1" applyAlignment="1">
      <alignment horizontal="right" vertical="center" wrapText="1" indent="1"/>
    </xf>
    <xf numFmtId="165" fontId="6" fillId="0" borderId="52" xfId="0" applyNumberFormat="1" applyFont="1" applyBorder="1" applyAlignment="1">
      <alignment horizontal="right" vertical="center" wrapText="1" indent="1"/>
    </xf>
    <xf numFmtId="3" fontId="6" fillId="5" borderId="52" xfId="0" applyNumberFormat="1" applyFont="1" applyFill="1" applyBorder="1" applyAlignment="1">
      <alignment horizontal="right" vertical="center" wrapText="1" indent="1"/>
    </xf>
    <xf numFmtId="3" fontId="3" fillId="2" borderId="5" xfId="0" applyNumberFormat="1" applyFont="1" applyFill="1" applyBorder="1" applyAlignment="1">
      <alignment horizontal="right" vertical="center" wrapText="1" indent="1"/>
    </xf>
    <xf numFmtId="3" fontId="3" fillId="2" borderId="39" xfId="0" applyNumberFormat="1" applyFont="1" applyFill="1" applyBorder="1" applyAlignment="1">
      <alignment horizontal="right" vertical="center" wrapText="1" indent="1"/>
    </xf>
    <xf numFmtId="3" fontId="3" fillId="2" borderId="1" xfId="0" applyNumberFormat="1" applyFont="1" applyFill="1" applyBorder="1" applyAlignment="1">
      <alignment horizontal="right" vertical="center" wrapText="1" indent="1"/>
    </xf>
    <xf numFmtId="3" fontId="3" fillId="2" borderId="36" xfId="0" applyNumberFormat="1" applyFont="1" applyFill="1" applyBorder="1" applyAlignment="1">
      <alignment horizontal="right" vertical="center" wrapText="1" indent="1"/>
    </xf>
    <xf numFmtId="3" fontId="3" fillId="2" borderId="38" xfId="0" applyNumberFormat="1" applyFont="1" applyFill="1" applyBorder="1" applyAlignment="1">
      <alignment horizontal="right" vertical="center" wrapText="1" indent="1"/>
    </xf>
    <xf numFmtId="3" fontId="3" fillId="0" borderId="5" xfId="0" applyNumberFormat="1" applyFont="1" applyFill="1" applyBorder="1" applyAlignment="1">
      <alignment horizontal="right" vertical="center" wrapText="1" indent="1"/>
    </xf>
    <xf numFmtId="165" fontId="3" fillId="2" borderId="38" xfId="2" applyNumberFormat="1" applyFont="1" applyFill="1" applyBorder="1" applyAlignment="1">
      <alignment horizontal="right" vertical="center" wrapText="1" indent="1"/>
    </xf>
    <xf numFmtId="165" fontId="3" fillId="2" borderId="5" xfId="2" applyNumberFormat="1" applyFont="1" applyFill="1" applyBorder="1" applyAlignment="1">
      <alignment horizontal="right" vertical="center" wrapText="1" indent="1"/>
    </xf>
    <xf numFmtId="165" fontId="6" fillId="0" borderId="44" xfId="0" applyNumberFormat="1" applyFont="1" applyBorder="1" applyAlignment="1">
      <alignment horizontal="right" vertical="center" wrapText="1" indent="1"/>
    </xf>
    <xf numFmtId="165" fontId="6" fillId="0" borderId="51" xfId="0" applyNumberFormat="1" applyFont="1" applyBorder="1" applyAlignment="1">
      <alignment horizontal="right" vertical="center" wrapText="1" indent="1"/>
    </xf>
    <xf numFmtId="165" fontId="3" fillId="2" borderId="5" xfId="0" applyNumberFormat="1" applyFont="1" applyFill="1" applyBorder="1" applyAlignment="1">
      <alignment horizontal="right" vertical="center" wrapText="1" indent="1"/>
    </xf>
    <xf numFmtId="3" fontId="3" fillId="2" borderId="6" xfId="0" applyNumberFormat="1" applyFont="1" applyFill="1" applyBorder="1" applyAlignment="1">
      <alignment horizontal="right" vertical="center" wrapText="1" indent="1"/>
    </xf>
    <xf numFmtId="3" fontId="3" fillId="2" borderId="56" xfId="0" applyNumberFormat="1" applyFont="1" applyFill="1" applyBorder="1" applyAlignment="1">
      <alignment horizontal="right" vertical="center" wrapText="1" indent="1"/>
    </xf>
    <xf numFmtId="3" fontId="3" fillId="2" borderId="2" xfId="0" applyNumberFormat="1" applyFont="1" applyFill="1" applyBorder="1" applyAlignment="1">
      <alignment horizontal="right" vertical="center" wrapText="1" indent="1"/>
    </xf>
    <xf numFmtId="3" fontId="3" fillId="2" borderId="57" xfId="0" applyNumberFormat="1" applyFont="1" applyFill="1" applyBorder="1" applyAlignment="1">
      <alignment horizontal="right" vertical="center" wrapText="1" indent="1"/>
    </xf>
    <xf numFmtId="3" fontId="3" fillId="2" borderId="58" xfId="0" applyNumberFormat="1" applyFont="1" applyFill="1" applyBorder="1" applyAlignment="1">
      <alignment horizontal="right" vertical="center" wrapText="1" indent="1"/>
    </xf>
    <xf numFmtId="165" fontId="3" fillId="2" borderId="6" xfId="0" applyNumberFormat="1" applyFont="1" applyFill="1" applyBorder="1" applyAlignment="1">
      <alignment horizontal="right" vertical="center" wrapText="1" indent="1"/>
    </xf>
    <xf numFmtId="165" fontId="3" fillId="2" borderId="6" xfId="2" applyNumberFormat="1" applyFont="1" applyFill="1" applyBorder="1" applyAlignment="1">
      <alignment horizontal="right" vertical="center" wrapText="1" inden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right" vertical="center" indent="1"/>
    </xf>
    <xf numFmtId="3" fontId="3" fillId="3" borderId="13" xfId="0" applyNumberFormat="1" applyFont="1" applyFill="1" applyBorder="1" applyAlignment="1">
      <alignment horizontal="right" vertical="center" indent="1"/>
    </xf>
    <xf numFmtId="3" fontId="3" fillId="3" borderId="7" xfId="0" applyNumberFormat="1" applyFont="1" applyFill="1" applyBorder="1" applyAlignment="1">
      <alignment horizontal="right" vertical="center" indent="1"/>
    </xf>
    <xf numFmtId="3" fontId="3" fillId="3" borderId="11" xfId="0" applyNumberFormat="1" applyFont="1" applyFill="1" applyBorder="1" applyAlignment="1">
      <alignment horizontal="right" vertical="center" indent="1"/>
    </xf>
    <xf numFmtId="165" fontId="3" fillId="3" borderId="8" xfId="0" applyNumberFormat="1" applyFont="1" applyFill="1" applyBorder="1" applyAlignment="1">
      <alignment horizontal="right" vertical="center" indent="1"/>
    </xf>
    <xf numFmtId="165" fontId="3" fillId="3" borderId="59" xfId="0" applyNumberFormat="1" applyFont="1" applyFill="1" applyBorder="1" applyAlignment="1">
      <alignment horizontal="right" vertical="center" indent="1"/>
    </xf>
    <xf numFmtId="3" fontId="3" fillId="3" borderId="59" xfId="0" applyNumberFormat="1" applyFont="1" applyFill="1" applyBorder="1" applyAlignment="1">
      <alignment horizontal="right" vertical="center" indent="1"/>
    </xf>
    <xf numFmtId="0" fontId="6" fillId="0" borderId="41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top"/>
    </xf>
    <xf numFmtId="0" fontId="6" fillId="2" borderId="60" xfId="0" applyFont="1" applyFill="1" applyBorder="1" applyAlignment="1">
      <alignment horizontal="center" vertical="top"/>
    </xf>
    <xf numFmtId="0" fontId="6" fillId="2" borderId="61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3" fillId="2" borderId="59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2" borderId="39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3" fontId="0" fillId="0" borderId="17" xfId="0" applyNumberFormat="1" applyFont="1" applyBorder="1" applyAlignment="1">
      <alignment horizontal="right" vertical="center" indent="1"/>
    </xf>
    <xf numFmtId="0" fontId="1" fillId="0" borderId="47" xfId="0" applyFont="1" applyBorder="1" applyAlignment="1">
      <alignment horizontal="left" vertical="center" wrapText="1"/>
    </xf>
    <xf numFmtId="3" fontId="0" fillId="0" borderId="43" xfId="0" applyNumberFormat="1" applyFont="1" applyBorder="1" applyAlignment="1">
      <alignment horizontal="right" vertical="center" indent="1"/>
    </xf>
    <xf numFmtId="0" fontId="1" fillId="0" borderId="22" xfId="0" applyFont="1" applyBorder="1" applyAlignment="1">
      <alignment horizontal="left" vertical="center" wrapText="1"/>
    </xf>
    <xf numFmtId="3" fontId="0" fillId="0" borderId="23" xfId="0" applyNumberFormat="1" applyFont="1" applyBorder="1" applyAlignment="1">
      <alignment horizontal="right" vertical="center" indent="1"/>
    </xf>
    <xf numFmtId="0" fontId="0" fillId="0" borderId="3" xfId="0" applyFont="1" applyBorder="1" applyAlignment="1">
      <alignment horizontal="right" vertical="center" indent="1"/>
    </xf>
    <xf numFmtId="8" fontId="0" fillId="0" borderId="3" xfId="0" applyNumberFormat="1" applyFont="1" applyBorder="1" applyAlignment="1">
      <alignment horizontal="right" vertical="center" inden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top" wrapText="1"/>
    </xf>
    <xf numFmtId="0" fontId="6" fillId="0" borderId="62" xfId="0" applyFont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top" wrapText="1"/>
    </xf>
    <xf numFmtId="0" fontId="6" fillId="0" borderId="66" xfId="0" applyFont="1" applyBorder="1" applyAlignment="1">
      <alignment vertical="center"/>
    </xf>
    <xf numFmtId="0" fontId="6" fillId="5" borderId="66" xfId="0" applyFont="1" applyFill="1" applyBorder="1" applyAlignment="1">
      <alignment horizontal="right" vertical="center" wrapText="1" indent="1"/>
    </xf>
    <xf numFmtId="0" fontId="6" fillId="0" borderId="67" xfId="0" applyFont="1" applyBorder="1" applyAlignment="1">
      <alignment vertical="center"/>
    </xf>
    <xf numFmtId="0" fontId="6" fillId="5" borderId="67" xfId="0" applyFont="1" applyFill="1" applyBorder="1" applyAlignment="1">
      <alignment horizontal="right" vertical="center" wrapText="1" indent="1"/>
    </xf>
    <xf numFmtId="0" fontId="6" fillId="0" borderId="66" xfId="0" applyFont="1" applyFill="1" applyBorder="1" applyAlignment="1">
      <alignment horizontal="right" vertical="center" wrapText="1" indent="1"/>
    </xf>
    <xf numFmtId="0" fontId="6" fillId="5" borderId="20" xfId="0" applyFont="1" applyFill="1" applyBorder="1" applyAlignment="1">
      <alignment horizontal="right" vertical="center" indent="1"/>
    </xf>
    <xf numFmtId="0" fontId="6" fillId="5" borderId="68" xfId="0" applyFont="1" applyFill="1" applyBorder="1" applyAlignment="1">
      <alignment horizontal="right" vertical="center" indent="1"/>
    </xf>
    <xf numFmtId="0" fontId="6" fillId="0" borderId="67" xfId="0" applyFont="1" applyBorder="1" applyAlignment="1">
      <alignment horizontal="right" vertical="center" indent="1"/>
    </xf>
    <xf numFmtId="0" fontId="6" fillId="5" borderId="69" xfId="0" applyFont="1" applyFill="1" applyBorder="1" applyAlignment="1">
      <alignment horizontal="right" vertical="center" indent="1"/>
    </xf>
    <xf numFmtId="0" fontId="6" fillId="0" borderId="70" xfId="0" applyFont="1" applyBorder="1" applyAlignment="1">
      <alignment horizontal="right" vertical="center" wrapText="1" indent="1"/>
    </xf>
    <xf numFmtId="0" fontId="6" fillId="5" borderId="20" xfId="0" applyFont="1" applyFill="1" applyBorder="1" applyAlignment="1">
      <alignment horizontal="right" vertical="center" wrapText="1" indent="1"/>
    </xf>
    <xf numFmtId="0" fontId="6" fillId="0" borderId="21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vertical="center"/>
    </xf>
    <xf numFmtId="0" fontId="6" fillId="5" borderId="24" xfId="0" applyFont="1" applyFill="1" applyBorder="1" applyAlignment="1">
      <alignment horizontal="right" vertical="center" indent="1"/>
    </xf>
    <xf numFmtId="0" fontId="6" fillId="0" borderId="25" xfId="0" applyFont="1" applyBorder="1" applyAlignment="1">
      <alignment vertical="center"/>
    </xf>
    <xf numFmtId="0" fontId="6" fillId="5" borderId="25" xfId="0" applyFont="1" applyFill="1" applyBorder="1" applyAlignment="1">
      <alignment horizontal="right" vertical="center" indent="1"/>
    </xf>
    <xf numFmtId="0" fontId="6" fillId="0" borderId="24" xfId="0" applyFont="1" applyFill="1" applyBorder="1" applyAlignment="1">
      <alignment horizontal="right" vertical="center" indent="1"/>
    </xf>
    <xf numFmtId="0" fontId="6" fillId="2" borderId="24" xfId="0" applyFont="1" applyFill="1" applyBorder="1" applyAlignment="1">
      <alignment horizontal="right" vertical="center" indent="1"/>
    </xf>
    <xf numFmtId="0" fontId="6" fillId="5" borderId="71" xfId="0" applyFont="1" applyFill="1" applyBorder="1" applyAlignment="1">
      <alignment horizontal="right" vertical="center" indent="1"/>
    </xf>
    <xf numFmtId="0" fontId="6" fillId="5" borderId="72" xfId="0" applyFont="1" applyFill="1" applyBorder="1" applyAlignment="1">
      <alignment horizontal="right" vertical="center" indent="1"/>
    </xf>
    <xf numFmtId="0" fontId="6" fillId="0" borderId="25" xfId="0" applyFont="1" applyBorder="1" applyAlignment="1">
      <alignment horizontal="right" vertical="center" indent="1"/>
    </xf>
    <xf numFmtId="0" fontId="6" fillId="4" borderId="24" xfId="0" applyFont="1" applyFill="1" applyBorder="1" applyAlignment="1">
      <alignment horizontal="right" vertical="center" indent="1"/>
    </xf>
    <xf numFmtId="0" fontId="6" fillId="5" borderId="73" xfId="0" applyFont="1" applyFill="1" applyBorder="1" applyAlignment="1">
      <alignment horizontal="right" vertical="center" indent="1"/>
    </xf>
    <xf numFmtId="0" fontId="6" fillId="0" borderId="74" xfId="0" applyFont="1" applyBorder="1" applyAlignment="1">
      <alignment horizontal="right" vertical="center" indent="1"/>
    </xf>
    <xf numFmtId="0" fontId="6" fillId="5" borderId="75" xfId="0" applyFont="1" applyFill="1" applyBorder="1" applyAlignment="1">
      <alignment horizontal="right" vertical="center" indent="1"/>
    </xf>
    <xf numFmtId="0" fontId="6" fillId="0" borderId="72" xfId="0" applyFont="1" applyBorder="1" applyAlignment="1">
      <alignment horizontal="right" vertical="center" indent="1"/>
    </xf>
    <xf numFmtId="0" fontId="6" fillId="0" borderId="8" xfId="0" applyFont="1" applyFill="1" applyBorder="1" applyAlignment="1">
      <alignment horizontal="center" vertical="top" wrapText="1"/>
    </xf>
    <xf numFmtId="0" fontId="3" fillId="2" borderId="8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84" xfId="0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77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/>
    </xf>
    <xf numFmtId="0" fontId="6" fillId="2" borderId="42" xfId="0" applyFont="1" applyFill="1" applyBorder="1" applyAlignment="1">
      <alignment horizontal="center"/>
    </xf>
    <xf numFmtId="0" fontId="3" fillId="0" borderId="78" xfId="0" applyFont="1" applyBorder="1" applyAlignment="1">
      <alignment horizontal="left" vertical="center" wrapText="1"/>
    </xf>
    <xf numFmtId="0" fontId="3" fillId="0" borderId="79" xfId="0" applyFont="1" applyBorder="1" applyAlignment="1">
      <alignment horizontal="left" vertical="center" wrapText="1"/>
    </xf>
    <xf numFmtId="0" fontId="3" fillId="0" borderId="80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8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left" vertical="center" inden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7" xfId="0" applyFont="1" applyFill="1" applyBorder="1" applyAlignment="1">
      <alignment horizontal="center" vertical="center" wrapText="1"/>
    </xf>
    <xf numFmtId="0" fontId="3" fillId="2" borderId="8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8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165" fontId="6" fillId="2" borderId="49" xfId="0" applyNumberFormat="1" applyFont="1" applyFill="1" applyBorder="1" applyAlignment="1">
      <alignment horizontal="center" vertical="center" wrapText="1"/>
    </xf>
    <xf numFmtId="165" fontId="6" fillId="2" borderId="25" xfId="0" applyNumberFormat="1" applyFont="1" applyFill="1" applyBorder="1" applyAlignment="1">
      <alignment horizontal="center" vertical="center" wrapText="1"/>
    </xf>
    <xf numFmtId="165" fontId="3" fillId="2" borderId="14" xfId="2" applyNumberFormat="1" applyFont="1" applyFill="1" applyBorder="1" applyAlignment="1">
      <alignment horizontal="center" vertical="center" wrapText="1"/>
    </xf>
    <xf numFmtId="165" fontId="3" fillId="2" borderId="8" xfId="2" applyNumberFormat="1" applyFont="1" applyFill="1" applyBorder="1" applyAlignment="1">
      <alignment horizontal="center" vertical="center" wrapText="1"/>
    </xf>
    <xf numFmtId="165" fontId="6" fillId="2" borderId="14" xfId="0" applyNumberFormat="1" applyFont="1" applyFill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e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9"/>
  <sheetViews>
    <sheetView zoomScale="90" zoomScaleNormal="90" workbookViewId="0">
      <selection activeCell="C5" sqref="C5"/>
    </sheetView>
  </sheetViews>
  <sheetFormatPr defaultRowHeight="15"/>
  <cols>
    <col min="1" max="1" width="29.85546875" customWidth="1"/>
    <col min="2" max="2" width="13.85546875" customWidth="1"/>
    <col min="3" max="3" width="1.28515625" customWidth="1"/>
    <col min="4" max="4" width="12.7109375" customWidth="1"/>
    <col min="5" max="5" width="13.140625" customWidth="1"/>
    <col min="6" max="8" width="15.85546875" customWidth="1"/>
    <col min="9" max="9" width="18" customWidth="1"/>
    <col min="10" max="10" width="15" customWidth="1"/>
    <col min="11" max="11" width="16.140625" customWidth="1"/>
    <col min="12" max="12" width="18.140625" customWidth="1"/>
    <col min="13" max="13" width="17.7109375" customWidth="1"/>
    <col min="14" max="14" width="1.42578125" customWidth="1"/>
    <col min="15" max="15" width="16.42578125" customWidth="1"/>
    <col min="16" max="16" width="18" customWidth="1"/>
    <col min="17" max="17" width="14.28515625" customWidth="1"/>
  </cols>
  <sheetData>
    <row r="1" spans="1:16" s="6" customFormat="1" ht="23.25">
      <c r="A1" s="211" t="s">
        <v>44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6" s="6" customFormat="1" ht="23.25">
      <c r="A2" s="212" t="s">
        <v>74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</row>
    <row r="3" spans="1:16" ht="15.75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30" customHeight="1" thickBot="1">
      <c r="A4" s="4" t="s">
        <v>17</v>
      </c>
      <c r="B4" s="4"/>
      <c r="C4" s="213" t="s">
        <v>103</v>
      </c>
      <c r="D4" s="214"/>
      <c r="E4" s="214"/>
      <c r="F4" s="214"/>
      <c r="G4" s="214"/>
      <c r="H4" s="214"/>
      <c r="I4" s="214"/>
      <c r="J4" s="214"/>
      <c r="K4" s="214"/>
      <c r="L4" s="214"/>
      <c r="M4" s="215"/>
      <c r="O4" s="216" t="s">
        <v>18</v>
      </c>
      <c r="P4" s="216"/>
    </row>
    <row r="7" spans="1:16" ht="15.75" thickBot="1"/>
    <row r="8" spans="1:16" ht="45.75" customHeight="1">
      <c r="A8" s="200" t="s">
        <v>19</v>
      </c>
      <c r="B8" s="217" t="s">
        <v>63</v>
      </c>
      <c r="C8" s="149"/>
      <c r="D8" s="217" t="s">
        <v>21</v>
      </c>
      <c r="E8" s="200" t="s">
        <v>56</v>
      </c>
      <c r="F8" s="197" t="s">
        <v>16</v>
      </c>
      <c r="G8" s="198"/>
      <c r="H8" s="198"/>
      <c r="I8" s="199"/>
      <c r="J8" s="31"/>
      <c r="K8" s="200" t="s">
        <v>75</v>
      </c>
      <c r="L8" s="202" t="s">
        <v>57</v>
      </c>
      <c r="M8" s="199"/>
      <c r="N8" s="203"/>
      <c r="O8" s="193" t="s">
        <v>9</v>
      </c>
      <c r="P8" s="195" t="s">
        <v>67</v>
      </c>
    </row>
    <row r="9" spans="1:16" ht="195" customHeight="1">
      <c r="A9" s="201"/>
      <c r="B9" s="218"/>
      <c r="C9" s="150"/>
      <c r="D9" s="218"/>
      <c r="E9" s="201"/>
      <c r="F9" s="32" t="s">
        <v>0</v>
      </c>
      <c r="G9" s="33" t="s">
        <v>20</v>
      </c>
      <c r="H9" s="33" t="s">
        <v>31</v>
      </c>
      <c r="I9" s="34" t="s">
        <v>64</v>
      </c>
      <c r="J9" s="35" t="s">
        <v>15</v>
      </c>
      <c r="K9" s="201" t="s">
        <v>32</v>
      </c>
      <c r="L9" s="36" t="s">
        <v>65</v>
      </c>
      <c r="M9" s="34" t="s">
        <v>66</v>
      </c>
      <c r="N9" s="204"/>
      <c r="O9" s="194"/>
      <c r="P9" s="196"/>
    </row>
    <row r="10" spans="1:16" s="3" customFormat="1" ht="20.25" customHeight="1" thickBot="1">
      <c r="A10" s="42"/>
      <c r="B10" s="42"/>
      <c r="C10" s="43"/>
      <c r="D10" s="44" t="s">
        <v>3</v>
      </c>
      <c r="E10" s="45" t="s">
        <v>55</v>
      </c>
      <c r="F10" s="46" t="s">
        <v>4</v>
      </c>
      <c r="G10" s="47" t="s">
        <v>5</v>
      </c>
      <c r="H10" s="47" t="s">
        <v>6</v>
      </c>
      <c r="I10" s="48" t="s">
        <v>7</v>
      </c>
      <c r="J10" s="49" t="s">
        <v>33</v>
      </c>
      <c r="K10" s="50" t="s">
        <v>71</v>
      </c>
      <c r="L10" s="51" t="s">
        <v>70</v>
      </c>
      <c r="M10" s="48" t="s">
        <v>34</v>
      </c>
      <c r="N10" s="52"/>
      <c r="O10" s="53" t="s">
        <v>35</v>
      </c>
      <c r="P10" s="54" t="s">
        <v>72</v>
      </c>
    </row>
    <row r="11" spans="1:16" s="1" customFormat="1" ht="35.1" customHeight="1" thickTop="1">
      <c r="A11" s="166" t="s">
        <v>1</v>
      </c>
      <c r="B11" s="167">
        <v>0</v>
      </c>
      <c r="C11" s="168"/>
      <c r="D11" s="169">
        <v>0</v>
      </c>
      <c r="E11" s="170">
        <f>F11+G11+H11+I11</f>
        <v>0</v>
      </c>
      <c r="F11" s="171">
        <v>0</v>
      </c>
      <c r="G11" s="172">
        <v>0</v>
      </c>
      <c r="H11" s="172">
        <v>0</v>
      </c>
      <c r="I11" s="38">
        <v>0</v>
      </c>
      <c r="J11" s="173">
        <f>E11-D11</f>
        <v>0</v>
      </c>
      <c r="K11" s="37">
        <f>L11+M11</f>
        <v>0</v>
      </c>
      <c r="L11" s="174">
        <v>0</v>
      </c>
      <c r="M11" s="38">
        <v>0</v>
      </c>
      <c r="N11" s="175"/>
      <c r="O11" s="176">
        <v>0</v>
      </c>
      <c r="P11" s="177">
        <f>D11-O11</f>
        <v>0</v>
      </c>
    </row>
    <row r="12" spans="1:16" s="1" customFormat="1" ht="35.1" customHeight="1" thickBot="1">
      <c r="A12" s="178" t="s">
        <v>2</v>
      </c>
      <c r="B12" s="179">
        <v>0</v>
      </c>
      <c r="C12" s="180"/>
      <c r="D12" s="181">
        <v>0</v>
      </c>
      <c r="E12" s="182">
        <f>G12+H12+I12</f>
        <v>0</v>
      </c>
      <c r="F12" s="183"/>
      <c r="G12" s="184">
        <v>0</v>
      </c>
      <c r="H12" s="184">
        <v>0</v>
      </c>
      <c r="I12" s="185">
        <v>0</v>
      </c>
      <c r="J12" s="186">
        <f>E12-D12</f>
        <v>0</v>
      </c>
      <c r="K12" s="187">
        <f>L12+M12</f>
        <v>0</v>
      </c>
      <c r="L12" s="188">
        <v>0</v>
      </c>
      <c r="M12" s="185">
        <v>0</v>
      </c>
      <c r="N12" s="189"/>
      <c r="O12" s="190">
        <v>0</v>
      </c>
      <c r="P12" s="191">
        <f>D12-O12</f>
        <v>0</v>
      </c>
    </row>
    <row r="13" spans="1:16" s="11" customFormat="1" ht="36" customHeight="1" thickTop="1" thickBot="1">
      <c r="A13" s="22" t="s">
        <v>8</v>
      </c>
      <c r="B13" s="23">
        <f>SUM(B11:B12)</f>
        <v>0</v>
      </c>
      <c r="C13" s="24"/>
      <c r="D13" s="25">
        <f>SUM(D11:D12)</f>
        <v>0</v>
      </c>
      <c r="E13" s="23">
        <f>SUM(E11:E12)</f>
        <v>0</v>
      </c>
      <c r="F13" s="26">
        <f>F11</f>
        <v>0</v>
      </c>
      <c r="G13" s="27">
        <f t="shared" ref="G13:M13" si="0">SUM(G11:G12)</f>
        <v>0</v>
      </c>
      <c r="H13" s="27">
        <f t="shared" si="0"/>
        <v>0</v>
      </c>
      <c r="I13" s="27">
        <f t="shared" si="0"/>
        <v>0</v>
      </c>
      <c r="J13" s="25">
        <f t="shared" si="0"/>
        <v>0</v>
      </c>
      <c r="K13" s="23">
        <f t="shared" si="0"/>
        <v>0</v>
      </c>
      <c r="L13" s="28">
        <f t="shared" si="0"/>
        <v>0</v>
      </c>
      <c r="M13" s="29">
        <f t="shared" si="0"/>
        <v>0</v>
      </c>
      <c r="N13" s="30"/>
      <c r="O13" s="26">
        <f>SUM(O11:O12)</f>
        <v>0</v>
      </c>
      <c r="P13" s="29">
        <f>SUM(P11:P12)</f>
        <v>0</v>
      </c>
    </row>
    <row r="14" spans="1:16" ht="15.7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</row>
    <row r="15" spans="1:16" ht="15.7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</row>
    <row r="16" spans="1:16" ht="16.5" thickBot="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</row>
    <row r="17" spans="1:16" ht="17.25" customHeight="1" thickBot="1">
      <c r="A17" s="39"/>
      <c r="B17" s="39"/>
      <c r="C17" s="39"/>
      <c r="D17" s="39"/>
      <c r="E17" s="39"/>
      <c r="F17" s="39"/>
      <c r="G17" s="39"/>
      <c r="H17" s="39"/>
      <c r="I17" s="205" t="s">
        <v>58</v>
      </c>
      <c r="J17" s="206"/>
      <c r="K17" s="59" t="s">
        <v>59</v>
      </c>
      <c r="L17" s="60" t="s">
        <v>60</v>
      </c>
      <c r="M17" s="61" t="s">
        <v>61</v>
      </c>
      <c r="N17" s="39"/>
      <c r="O17" s="39"/>
      <c r="P17" s="39"/>
    </row>
    <row r="18" spans="1:16" ht="76.5" customHeight="1">
      <c r="A18" s="39"/>
      <c r="B18" s="39"/>
      <c r="C18" s="39"/>
      <c r="D18" s="39"/>
      <c r="E18" s="39"/>
      <c r="F18" s="39"/>
      <c r="G18" s="39"/>
      <c r="H18" s="39"/>
      <c r="I18" s="207"/>
      <c r="J18" s="208"/>
      <c r="K18" s="56">
        <f>D11*0.2</f>
        <v>0</v>
      </c>
      <c r="L18" s="57">
        <f>D12*0.2</f>
        <v>0</v>
      </c>
      <c r="M18" s="58">
        <f>K18+L18</f>
        <v>0</v>
      </c>
      <c r="N18" s="39"/>
      <c r="O18" s="39"/>
      <c r="P18" s="39"/>
    </row>
    <row r="19" spans="1:16" ht="26.25" customHeight="1" thickBot="1">
      <c r="A19" s="39"/>
      <c r="B19" s="39"/>
      <c r="C19" s="39"/>
      <c r="D19" s="39"/>
      <c r="E19" s="39"/>
      <c r="F19" s="39"/>
      <c r="G19" s="39"/>
      <c r="H19" s="39"/>
      <c r="I19" s="209" t="s">
        <v>62</v>
      </c>
      <c r="J19" s="210"/>
      <c r="K19" s="55">
        <f>O11</f>
        <v>0</v>
      </c>
      <c r="L19" s="40">
        <f>O12</f>
        <v>0</v>
      </c>
      <c r="M19" s="41">
        <f>K19+L19</f>
        <v>0</v>
      </c>
      <c r="N19" s="39"/>
      <c r="O19" s="39"/>
      <c r="P19" s="39"/>
    </row>
  </sheetData>
  <mergeCells count="16">
    <mergeCell ref="I17:J18"/>
    <mergeCell ref="I19:J19"/>
    <mergeCell ref="A1:P1"/>
    <mergeCell ref="A2:P2"/>
    <mergeCell ref="C4:M4"/>
    <mergeCell ref="O4:P4"/>
    <mergeCell ref="A8:A9"/>
    <mergeCell ref="B8:B9"/>
    <mergeCell ref="D8:D9"/>
    <mergeCell ref="E8:E9"/>
    <mergeCell ref="O8:O9"/>
    <mergeCell ref="P8:P9"/>
    <mergeCell ref="F8:I8"/>
    <mergeCell ref="K8:K9"/>
    <mergeCell ref="L8:M8"/>
    <mergeCell ref="N8:N9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6"/>
  <sheetViews>
    <sheetView zoomScale="80" zoomScaleNormal="80" workbookViewId="0">
      <selection activeCell="E5" sqref="E5"/>
    </sheetView>
  </sheetViews>
  <sheetFormatPr defaultRowHeight="15"/>
  <cols>
    <col min="1" max="1" width="37.85546875" customWidth="1"/>
    <col min="2" max="2" width="1.28515625" customWidth="1"/>
    <col min="3" max="3" width="13.42578125" customWidth="1"/>
    <col min="4" max="5" width="13.7109375" customWidth="1"/>
    <col min="6" max="6" width="1.140625" customWidth="1"/>
    <col min="7" max="7" width="13.85546875" customWidth="1"/>
    <col min="8" max="9" width="13.5703125" customWidth="1"/>
    <col min="10" max="10" width="11.85546875" customWidth="1"/>
    <col min="11" max="12" width="12.5703125" customWidth="1"/>
    <col min="13" max="13" width="15.7109375" customWidth="1"/>
    <col min="14" max="14" width="1.28515625" customWidth="1"/>
    <col min="15" max="16" width="17.85546875" customWidth="1"/>
    <col min="17" max="17" width="18.85546875" customWidth="1"/>
    <col min="18" max="18" width="1.28515625" customWidth="1"/>
    <col min="19" max="19" width="17.85546875" customWidth="1"/>
    <col min="20" max="20" width="20.140625" customWidth="1"/>
    <col min="21" max="21" width="17.85546875" customWidth="1"/>
    <col min="22" max="22" width="14.28515625" customWidth="1"/>
  </cols>
  <sheetData>
    <row r="1" spans="1:22" s="6" customFormat="1" ht="23.25">
      <c r="A1" s="211" t="s">
        <v>44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7"/>
    </row>
    <row r="2" spans="1:22" s="6" customFormat="1" ht="23.25">
      <c r="A2" s="212" t="s">
        <v>74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8"/>
    </row>
    <row r="3" spans="1:22" ht="15.75" thickBot="1">
      <c r="G3" s="2"/>
      <c r="H3" s="2"/>
      <c r="I3" s="2"/>
      <c r="J3" s="2"/>
      <c r="K3" s="2"/>
      <c r="L3" s="2"/>
    </row>
    <row r="4" spans="1:22" ht="30" customHeight="1" thickBot="1">
      <c r="A4" s="4" t="s">
        <v>17</v>
      </c>
      <c r="B4" s="4"/>
      <c r="C4" s="4"/>
      <c r="D4" s="4"/>
      <c r="E4" s="213" t="s">
        <v>104</v>
      </c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5"/>
      <c r="R4" s="21"/>
      <c r="S4" s="216" t="s">
        <v>14</v>
      </c>
      <c r="T4" s="216"/>
      <c r="U4" s="216"/>
    </row>
    <row r="7" spans="1:22" ht="15.75" thickBot="1"/>
    <row r="8" spans="1:22" ht="25.5" customHeight="1" thickBot="1">
      <c r="A8" s="200" t="s">
        <v>14</v>
      </c>
      <c r="B8" s="217"/>
      <c r="C8" s="62"/>
      <c r="D8" s="223" t="s">
        <v>22</v>
      </c>
      <c r="E8" s="224"/>
      <c r="F8" s="149"/>
      <c r="G8" s="131"/>
      <c r="H8" s="132"/>
      <c r="I8" s="131"/>
      <c r="J8" s="225" t="s">
        <v>22</v>
      </c>
      <c r="K8" s="226"/>
      <c r="L8" s="227"/>
      <c r="M8" s="132"/>
      <c r="N8" s="219"/>
      <c r="O8" s="132"/>
      <c r="P8" s="131"/>
      <c r="Q8" s="132"/>
      <c r="R8" s="31"/>
      <c r="S8" s="132"/>
      <c r="T8" s="131"/>
      <c r="U8" s="133"/>
    </row>
    <row r="9" spans="1:22" ht="210" customHeight="1" thickBot="1">
      <c r="A9" s="221"/>
      <c r="B9" s="222"/>
      <c r="C9" s="165" t="s">
        <v>63</v>
      </c>
      <c r="D9" s="151" t="s">
        <v>51</v>
      </c>
      <c r="E9" s="151" t="s">
        <v>52</v>
      </c>
      <c r="F9" s="192"/>
      <c r="G9" s="134" t="s">
        <v>21</v>
      </c>
      <c r="H9" s="136" t="s">
        <v>68</v>
      </c>
      <c r="I9" s="134" t="s">
        <v>69</v>
      </c>
      <c r="J9" s="135" t="s">
        <v>101</v>
      </c>
      <c r="K9" s="137" t="s">
        <v>26</v>
      </c>
      <c r="L9" s="138" t="s">
        <v>27</v>
      </c>
      <c r="M9" s="136" t="s">
        <v>15</v>
      </c>
      <c r="N9" s="220"/>
      <c r="O9" s="136" t="s">
        <v>90</v>
      </c>
      <c r="P9" s="134" t="s">
        <v>48</v>
      </c>
      <c r="Q9" s="136" t="s">
        <v>30</v>
      </c>
      <c r="R9" s="134"/>
      <c r="S9" s="136" t="s">
        <v>45</v>
      </c>
      <c r="T9" s="134" t="s">
        <v>47</v>
      </c>
      <c r="U9" s="139" t="s">
        <v>46</v>
      </c>
    </row>
    <row r="10" spans="1:22" s="3" customFormat="1" ht="16.5" thickBot="1">
      <c r="A10" s="63"/>
      <c r="B10" s="64"/>
      <c r="C10" s="63" t="s">
        <v>100</v>
      </c>
      <c r="D10" s="152" t="s">
        <v>53</v>
      </c>
      <c r="E10" s="65" t="s">
        <v>54</v>
      </c>
      <c r="F10" s="159"/>
      <c r="G10" s="64" t="s">
        <v>3</v>
      </c>
      <c r="H10" s="66" t="s">
        <v>50</v>
      </c>
      <c r="I10" s="64" t="s">
        <v>40</v>
      </c>
      <c r="J10" s="63" t="s">
        <v>36</v>
      </c>
      <c r="K10" s="67" t="s">
        <v>6</v>
      </c>
      <c r="L10" s="68" t="s">
        <v>7</v>
      </c>
      <c r="M10" s="66" t="s">
        <v>33</v>
      </c>
      <c r="N10" s="64"/>
      <c r="O10" s="66" t="s">
        <v>37</v>
      </c>
      <c r="P10" s="64" t="s">
        <v>43</v>
      </c>
      <c r="Q10" s="66" t="s">
        <v>38</v>
      </c>
      <c r="R10" s="64"/>
      <c r="S10" s="66" t="s">
        <v>39</v>
      </c>
      <c r="T10" s="69" t="s">
        <v>42</v>
      </c>
      <c r="U10" s="68" t="s">
        <v>41</v>
      </c>
    </row>
    <row r="11" spans="1:22" s="13" customFormat="1" ht="15.95" customHeight="1">
      <c r="A11" s="128" t="s">
        <v>91</v>
      </c>
      <c r="B11" s="70"/>
      <c r="C11" s="154">
        <v>0</v>
      </c>
      <c r="D11" s="154">
        <v>0</v>
      </c>
      <c r="E11" s="81">
        <v>0</v>
      </c>
      <c r="F11" s="160"/>
      <c r="G11" s="72">
        <v>0</v>
      </c>
      <c r="H11" s="73">
        <f>J11+K11</f>
        <v>0</v>
      </c>
      <c r="I11" s="74">
        <f>J11+L11</f>
        <v>0</v>
      </c>
      <c r="J11" s="75">
        <v>0</v>
      </c>
      <c r="K11" s="76">
        <v>0</v>
      </c>
      <c r="L11" s="77">
        <v>0</v>
      </c>
      <c r="M11" s="73">
        <f>H11-G11</f>
        <v>0</v>
      </c>
      <c r="N11" s="74"/>
      <c r="O11" s="78">
        <v>62436</v>
      </c>
      <c r="P11" s="79">
        <f>G11*O11</f>
        <v>0</v>
      </c>
      <c r="Q11" s="232"/>
      <c r="R11" s="74"/>
      <c r="S11" s="80">
        <v>0</v>
      </c>
      <c r="T11" s="79">
        <f>S11*O11</f>
        <v>0</v>
      </c>
      <c r="U11" s="74">
        <f>H11-S11</f>
        <v>0</v>
      </c>
    </row>
    <row r="12" spans="1:22" s="13" customFormat="1" ht="15.95" customHeight="1" thickBot="1">
      <c r="A12" s="130" t="s">
        <v>92</v>
      </c>
      <c r="B12" s="90"/>
      <c r="C12" s="155">
        <v>0</v>
      </c>
      <c r="D12" s="155">
        <v>0</v>
      </c>
      <c r="E12" s="91">
        <v>0</v>
      </c>
      <c r="F12" s="162"/>
      <c r="G12" s="92">
        <v>0</v>
      </c>
      <c r="H12" s="83">
        <f>J12+K12</f>
        <v>0</v>
      </c>
      <c r="I12" s="74">
        <f>J12+L12</f>
        <v>0</v>
      </c>
      <c r="J12" s="94">
        <v>0</v>
      </c>
      <c r="K12" s="95">
        <v>0</v>
      </c>
      <c r="L12" s="96">
        <v>0</v>
      </c>
      <c r="M12" s="73">
        <f>H12-G12</f>
        <v>0</v>
      </c>
      <c r="N12" s="97"/>
      <c r="O12" s="98">
        <v>50313.71</v>
      </c>
      <c r="P12" s="79">
        <f>G12*O12</f>
        <v>0</v>
      </c>
      <c r="Q12" s="232"/>
      <c r="R12" s="97"/>
      <c r="S12" s="99">
        <v>0</v>
      </c>
      <c r="T12" s="109">
        <f>S12*O12</f>
        <v>0</v>
      </c>
      <c r="U12" s="74">
        <f>H12-S12</f>
        <v>0</v>
      </c>
    </row>
    <row r="13" spans="1:22" s="12" customFormat="1" ht="16.5" thickBot="1">
      <c r="A13" s="15" t="s">
        <v>93</v>
      </c>
      <c r="B13" s="19"/>
      <c r="C13" s="156">
        <f>SUM(C11:C12)</f>
        <v>0</v>
      </c>
      <c r="D13" s="156">
        <f>SUM(D11:D12)</f>
        <v>0</v>
      </c>
      <c r="E13" s="17">
        <f>SUM(E11:E12)</f>
        <v>0</v>
      </c>
      <c r="F13" s="163"/>
      <c r="G13" s="100">
        <f t="shared" ref="G13:M13" si="0">SUM(G11:G12)</f>
        <v>0</v>
      </c>
      <c r="H13" s="101">
        <f t="shared" si="0"/>
        <v>0</v>
      </c>
      <c r="I13" s="100">
        <f t="shared" si="0"/>
        <v>0</v>
      </c>
      <c r="J13" s="102">
        <f t="shared" si="0"/>
        <v>0</v>
      </c>
      <c r="K13" s="103">
        <f t="shared" si="0"/>
        <v>0</v>
      </c>
      <c r="L13" s="101">
        <f t="shared" si="0"/>
        <v>0</v>
      </c>
      <c r="M13" s="104">
        <f t="shared" si="0"/>
        <v>0</v>
      </c>
      <c r="N13" s="105"/>
      <c r="O13" s="106"/>
      <c r="P13" s="110">
        <f>SUM(P11:P12)</f>
        <v>0</v>
      </c>
      <c r="Q13" s="232"/>
      <c r="R13" s="100"/>
      <c r="S13" s="104">
        <f>SUM(S11:S12)</f>
        <v>0</v>
      </c>
      <c r="T13" s="107">
        <f>SUM(T11:T12)</f>
        <v>0</v>
      </c>
      <c r="U13" s="100">
        <f>SUM(U11:U12)</f>
        <v>0</v>
      </c>
    </row>
    <row r="14" spans="1:22" s="13" customFormat="1" ht="15.95" customHeight="1">
      <c r="A14" s="128" t="s">
        <v>94</v>
      </c>
      <c r="B14" s="70"/>
      <c r="C14" s="153">
        <v>0</v>
      </c>
      <c r="D14" s="153">
        <v>0</v>
      </c>
      <c r="E14" s="71">
        <v>0</v>
      </c>
      <c r="F14" s="160"/>
      <c r="G14" s="72">
        <v>0</v>
      </c>
      <c r="H14" s="73">
        <f>J14+K14</f>
        <v>0</v>
      </c>
      <c r="I14" s="74">
        <f>J14+L14</f>
        <v>0</v>
      </c>
      <c r="J14" s="75">
        <v>0</v>
      </c>
      <c r="K14" s="76">
        <v>0</v>
      </c>
      <c r="L14" s="77">
        <v>0</v>
      </c>
      <c r="M14" s="73">
        <f>H14-G14</f>
        <v>0</v>
      </c>
      <c r="N14" s="74"/>
      <c r="O14" s="78">
        <v>63237.05</v>
      </c>
      <c r="P14" s="79">
        <f>G14*O14</f>
        <v>0</v>
      </c>
      <c r="Q14" s="232"/>
      <c r="R14" s="74"/>
      <c r="S14" s="80">
        <v>0</v>
      </c>
      <c r="T14" s="79">
        <f>S14*O14</f>
        <v>0</v>
      </c>
      <c r="U14" s="74">
        <f>H14-S14</f>
        <v>0</v>
      </c>
    </row>
    <row r="15" spans="1:22" s="13" customFormat="1" ht="15.95" customHeight="1" thickBot="1">
      <c r="A15" s="130" t="s">
        <v>95</v>
      </c>
      <c r="B15" s="90"/>
      <c r="C15" s="155">
        <v>0</v>
      </c>
      <c r="D15" s="155">
        <v>0</v>
      </c>
      <c r="E15" s="91">
        <v>0</v>
      </c>
      <c r="F15" s="162"/>
      <c r="G15" s="92">
        <v>0</v>
      </c>
      <c r="H15" s="83">
        <f>J15+K15</f>
        <v>0</v>
      </c>
      <c r="I15" s="74">
        <f>J15+L15</f>
        <v>0</v>
      </c>
      <c r="J15" s="94">
        <v>0</v>
      </c>
      <c r="K15" s="95">
        <v>0</v>
      </c>
      <c r="L15" s="96">
        <v>0</v>
      </c>
      <c r="M15" s="73">
        <f>H15-G15</f>
        <v>0</v>
      </c>
      <c r="N15" s="97"/>
      <c r="O15" s="98">
        <v>52898.52</v>
      </c>
      <c r="P15" s="79">
        <f>G15*O15</f>
        <v>0</v>
      </c>
      <c r="Q15" s="232"/>
      <c r="R15" s="97"/>
      <c r="S15" s="99">
        <v>0</v>
      </c>
      <c r="T15" s="108">
        <f>S15*O15</f>
        <v>0</v>
      </c>
      <c r="U15" s="74">
        <f>H15-S15</f>
        <v>0</v>
      </c>
    </row>
    <row r="16" spans="1:22" s="10" customFormat="1" ht="16.5" thickBot="1">
      <c r="A16" s="16" t="s">
        <v>96</v>
      </c>
      <c r="B16" s="20"/>
      <c r="C16" s="157">
        <f>SUM(C14:C15)</f>
        <v>0</v>
      </c>
      <c r="D16" s="157">
        <f>SUM(D14:D15)</f>
        <v>0</v>
      </c>
      <c r="E16" s="18">
        <f>SUM(E14:E15)</f>
        <v>0</v>
      </c>
      <c r="F16" s="164"/>
      <c r="G16" s="111">
        <f t="shared" ref="G16:M16" si="1">SUM(G14:G15)</f>
        <v>0</v>
      </c>
      <c r="H16" s="112">
        <f t="shared" si="1"/>
        <v>0</v>
      </c>
      <c r="I16" s="111">
        <f t="shared" si="1"/>
        <v>0</v>
      </c>
      <c r="J16" s="113">
        <f t="shared" si="1"/>
        <v>0</v>
      </c>
      <c r="K16" s="114">
        <f t="shared" si="1"/>
        <v>0</v>
      </c>
      <c r="L16" s="112">
        <f t="shared" si="1"/>
        <v>0</v>
      </c>
      <c r="M16" s="115">
        <f t="shared" si="1"/>
        <v>0</v>
      </c>
      <c r="N16" s="111"/>
      <c r="O16" s="234"/>
      <c r="P16" s="116">
        <f>SUM(P14:P15)</f>
        <v>0</v>
      </c>
      <c r="Q16" s="233"/>
      <c r="R16" s="111"/>
      <c r="S16" s="113">
        <f>SUM(S14:S15)</f>
        <v>0</v>
      </c>
      <c r="T16" s="117">
        <f>SUM(T14:T15)</f>
        <v>0</v>
      </c>
      <c r="U16" s="111">
        <f>SUM(U14:U15)</f>
        <v>0</v>
      </c>
    </row>
    <row r="17" spans="1:21" s="14" customFormat="1" ht="30.75" customHeight="1" thickTop="1" thickBot="1">
      <c r="A17" s="118" t="s">
        <v>97</v>
      </c>
      <c r="B17" s="119"/>
      <c r="C17" s="158">
        <f>C13+C16</f>
        <v>0</v>
      </c>
      <c r="D17" s="158">
        <f>D13+D16</f>
        <v>0</v>
      </c>
      <c r="E17" s="120">
        <f>E13+E16</f>
        <v>0</v>
      </c>
      <c r="F17" s="119"/>
      <c r="G17" s="121">
        <f t="shared" ref="G17:M17" si="2">G13+G16</f>
        <v>0</v>
      </c>
      <c r="H17" s="122">
        <f t="shared" si="2"/>
        <v>0</v>
      </c>
      <c r="I17" s="121">
        <f t="shared" si="2"/>
        <v>0</v>
      </c>
      <c r="J17" s="123">
        <f t="shared" si="2"/>
        <v>0</v>
      </c>
      <c r="K17" s="124">
        <f t="shared" si="2"/>
        <v>0</v>
      </c>
      <c r="L17" s="122">
        <f t="shared" si="2"/>
        <v>0</v>
      </c>
      <c r="M17" s="121">
        <f t="shared" si="2"/>
        <v>0</v>
      </c>
      <c r="N17" s="121"/>
      <c r="O17" s="235"/>
      <c r="P17" s="125">
        <f>P13+P16</f>
        <v>0</v>
      </c>
      <c r="Q17" s="126">
        <f>P17*0.9</f>
        <v>0</v>
      </c>
      <c r="R17" s="121"/>
      <c r="S17" s="127">
        <f>S13+S16</f>
        <v>0</v>
      </c>
      <c r="T17" s="125">
        <f>T13+T16</f>
        <v>0</v>
      </c>
      <c r="U17" s="121">
        <f>U13+U16</f>
        <v>0</v>
      </c>
    </row>
    <row r="18" spans="1:21" ht="15" customHeight="1"/>
    <row r="19" spans="1:21" s="9" customFormat="1" ht="15" customHeight="1">
      <c r="A19" s="9" t="s">
        <v>28</v>
      </c>
    </row>
    <row r="20" spans="1:21" s="9" customFormat="1" ht="12">
      <c r="A20" s="9" t="s">
        <v>29</v>
      </c>
    </row>
    <row r="21" spans="1:21" s="9" customFormat="1" ht="12.75" thickBot="1">
      <c r="A21" s="9" t="s">
        <v>73</v>
      </c>
    </row>
    <row r="22" spans="1:21" s="1" customFormat="1" ht="81" customHeight="1" thickBot="1">
      <c r="O22" s="228" t="s">
        <v>49</v>
      </c>
      <c r="P22" s="229"/>
      <c r="Q22" s="148">
        <f>P17*0.1</f>
        <v>0</v>
      </c>
    </row>
    <row r="23" spans="1:21" s="1" customFormat="1" ht="65.25" customHeight="1" thickBot="1">
      <c r="O23" s="228" t="s">
        <v>24</v>
      </c>
      <c r="P23" s="229"/>
      <c r="Q23" s="148">
        <f>Q17-T17</f>
        <v>0</v>
      </c>
    </row>
    <row r="24" spans="1:21" s="1" customFormat="1" ht="15.75" customHeight="1">
      <c r="O24" s="230" t="s">
        <v>23</v>
      </c>
      <c r="P24" s="141" t="s">
        <v>98</v>
      </c>
      <c r="Q24" s="142">
        <f>G13-S13</f>
        <v>0</v>
      </c>
      <c r="S24" s="140"/>
    </row>
    <row r="25" spans="1:21" s="1" customFormat="1" ht="15.75" thickBot="1">
      <c r="O25" s="231"/>
      <c r="P25" s="145" t="s">
        <v>99</v>
      </c>
      <c r="Q25" s="146">
        <f>G16-S16</f>
        <v>0</v>
      </c>
    </row>
    <row r="26" spans="1:21" s="1" customFormat="1" ht="37.5" customHeight="1" thickBot="1">
      <c r="O26" s="228" t="s">
        <v>25</v>
      </c>
      <c r="P26" s="229"/>
      <c r="Q26" s="147">
        <f>U17</f>
        <v>0</v>
      </c>
    </row>
  </sheetData>
  <mergeCells count="15">
    <mergeCell ref="O26:P26"/>
    <mergeCell ref="O24:O25"/>
    <mergeCell ref="Q11:Q16"/>
    <mergeCell ref="O16:O17"/>
    <mergeCell ref="O22:P22"/>
    <mergeCell ref="O23:P23"/>
    <mergeCell ref="N8:N9"/>
    <mergeCell ref="A8:A9"/>
    <mergeCell ref="B8:B9"/>
    <mergeCell ref="D8:E8"/>
    <mergeCell ref="J8:L8"/>
    <mergeCell ref="A1:U1"/>
    <mergeCell ref="A2:U2"/>
    <mergeCell ref="E4:Q4"/>
    <mergeCell ref="S4:U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3" orientation="landscape" r:id="rId1"/>
  <ignoredErrors>
    <ignoredError sqref="T13:U13 H13:P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5"/>
  <sheetViews>
    <sheetView tabSelected="1" topLeftCell="I1" zoomScale="80" zoomScaleNormal="80" workbookViewId="0">
      <selection activeCell="S19" sqref="S19"/>
    </sheetView>
  </sheetViews>
  <sheetFormatPr defaultRowHeight="15"/>
  <cols>
    <col min="1" max="1" width="13.140625" customWidth="1"/>
    <col min="2" max="2" width="1.28515625" customWidth="1"/>
    <col min="3" max="3" width="13.42578125" customWidth="1"/>
    <col min="4" max="5" width="13.7109375" customWidth="1"/>
    <col min="6" max="6" width="1.140625" customWidth="1"/>
    <col min="7" max="7" width="13.85546875" customWidth="1"/>
    <col min="8" max="9" width="13.5703125" customWidth="1"/>
    <col min="10" max="10" width="11.85546875" customWidth="1"/>
    <col min="11" max="12" width="12.5703125" customWidth="1"/>
    <col min="13" max="13" width="15.7109375" customWidth="1"/>
    <col min="14" max="14" width="1.28515625" customWidth="1"/>
    <col min="15" max="16" width="17.85546875" customWidth="1"/>
    <col min="17" max="17" width="18.85546875" customWidth="1"/>
    <col min="18" max="18" width="1.28515625" customWidth="1"/>
    <col min="19" max="19" width="17.85546875" customWidth="1"/>
    <col min="20" max="20" width="20.140625" customWidth="1"/>
    <col min="21" max="21" width="17.85546875" customWidth="1"/>
    <col min="22" max="22" width="14.28515625" customWidth="1"/>
  </cols>
  <sheetData>
    <row r="1" spans="1:22" s="6" customFormat="1" ht="23.25">
      <c r="A1" s="211" t="s">
        <v>44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7"/>
    </row>
    <row r="2" spans="1:22" s="6" customFormat="1" ht="23.25">
      <c r="A2" s="212" t="s">
        <v>74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8"/>
    </row>
    <row r="3" spans="1:22" ht="15.75" thickBot="1">
      <c r="G3" s="2"/>
      <c r="H3" s="2"/>
      <c r="I3" s="2"/>
      <c r="J3" s="2"/>
      <c r="K3" s="2"/>
      <c r="L3" s="2"/>
    </row>
    <row r="4" spans="1:22" ht="30" customHeight="1" thickBot="1">
      <c r="A4" s="4" t="s">
        <v>17</v>
      </c>
      <c r="B4" s="4"/>
      <c r="C4" s="4"/>
      <c r="D4" s="4"/>
      <c r="E4" s="213" t="s">
        <v>102</v>
      </c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5"/>
      <c r="R4" s="21"/>
      <c r="S4" s="216" t="s">
        <v>14</v>
      </c>
      <c r="T4" s="216"/>
      <c r="U4" s="216"/>
    </row>
    <row r="7" spans="1:22" ht="15.75" thickBot="1"/>
    <row r="8" spans="1:22" ht="25.5" customHeight="1" thickBot="1">
      <c r="A8" s="200" t="s">
        <v>14</v>
      </c>
      <c r="B8" s="217"/>
      <c r="C8" s="62"/>
      <c r="D8" s="223" t="s">
        <v>22</v>
      </c>
      <c r="E8" s="224"/>
      <c r="F8" s="149"/>
      <c r="G8" s="131"/>
      <c r="H8" s="132"/>
      <c r="I8" s="131"/>
      <c r="J8" s="225" t="s">
        <v>22</v>
      </c>
      <c r="K8" s="226"/>
      <c r="L8" s="227"/>
      <c r="M8" s="132"/>
      <c r="N8" s="219"/>
      <c r="O8" s="132"/>
      <c r="P8" s="131"/>
      <c r="Q8" s="132"/>
      <c r="R8" s="31"/>
      <c r="S8" s="132"/>
      <c r="T8" s="131"/>
      <c r="U8" s="133"/>
    </row>
    <row r="9" spans="1:22" ht="210" customHeight="1" thickBot="1">
      <c r="A9" s="221"/>
      <c r="B9" s="222"/>
      <c r="C9" s="165" t="s">
        <v>63</v>
      </c>
      <c r="D9" s="151" t="s">
        <v>51</v>
      </c>
      <c r="E9" s="151" t="s">
        <v>52</v>
      </c>
      <c r="F9" s="192"/>
      <c r="G9" s="134" t="s">
        <v>21</v>
      </c>
      <c r="H9" s="136" t="s">
        <v>68</v>
      </c>
      <c r="I9" s="134" t="s">
        <v>69</v>
      </c>
      <c r="J9" s="135" t="s">
        <v>101</v>
      </c>
      <c r="K9" s="137" t="s">
        <v>26</v>
      </c>
      <c r="L9" s="138" t="s">
        <v>27</v>
      </c>
      <c r="M9" s="136" t="s">
        <v>15</v>
      </c>
      <c r="N9" s="220"/>
      <c r="O9" s="136" t="s">
        <v>90</v>
      </c>
      <c r="P9" s="134" t="s">
        <v>48</v>
      </c>
      <c r="Q9" s="136" t="s">
        <v>30</v>
      </c>
      <c r="R9" s="134"/>
      <c r="S9" s="136" t="s">
        <v>45</v>
      </c>
      <c r="T9" s="134" t="s">
        <v>47</v>
      </c>
      <c r="U9" s="139" t="s">
        <v>46</v>
      </c>
    </row>
    <row r="10" spans="1:22" s="3" customFormat="1" ht="16.5" thickBot="1">
      <c r="A10" s="63"/>
      <c r="B10" s="64"/>
      <c r="C10" s="63" t="s">
        <v>100</v>
      </c>
      <c r="D10" s="152" t="s">
        <v>53</v>
      </c>
      <c r="E10" s="65" t="s">
        <v>54</v>
      </c>
      <c r="F10" s="159"/>
      <c r="G10" s="64" t="s">
        <v>3</v>
      </c>
      <c r="H10" s="66" t="s">
        <v>50</v>
      </c>
      <c r="I10" s="64" t="s">
        <v>40</v>
      </c>
      <c r="J10" s="63" t="s">
        <v>36</v>
      </c>
      <c r="K10" s="67" t="s">
        <v>6</v>
      </c>
      <c r="L10" s="68" t="s">
        <v>7</v>
      </c>
      <c r="M10" s="66" t="s">
        <v>33</v>
      </c>
      <c r="N10" s="64"/>
      <c r="O10" s="66" t="s">
        <v>37</v>
      </c>
      <c r="P10" s="64" t="s">
        <v>43</v>
      </c>
      <c r="Q10" s="66" t="s">
        <v>38</v>
      </c>
      <c r="R10" s="64"/>
      <c r="S10" s="66" t="s">
        <v>39</v>
      </c>
      <c r="T10" s="69" t="s">
        <v>42</v>
      </c>
      <c r="U10" s="68" t="s">
        <v>41</v>
      </c>
    </row>
    <row r="11" spans="1:22" s="13" customFormat="1" ht="15.95" customHeight="1">
      <c r="A11" s="128" t="s">
        <v>79</v>
      </c>
      <c r="B11" s="70"/>
      <c r="C11" s="153">
        <v>1</v>
      </c>
      <c r="D11" s="153">
        <v>0</v>
      </c>
      <c r="E11" s="71">
        <v>0</v>
      </c>
      <c r="F11" s="160"/>
      <c r="G11" s="72">
        <v>1</v>
      </c>
      <c r="H11" s="73">
        <f>J11+K11</f>
        <v>0</v>
      </c>
      <c r="I11" s="74">
        <f>J11+L11</f>
        <v>0</v>
      </c>
      <c r="J11" s="75">
        <v>0</v>
      </c>
      <c r="K11" s="76">
        <v>0</v>
      </c>
      <c r="L11" s="77">
        <v>0</v>
      </c>
      <c r="M11" s="73">
        <f>H11-G11</f>
        <v>-1</v>
      </c>
      <c r="N11" s="74"/>
      <c r="O11" s="78">
        <v>40466</v>
      </c>
      <c r="P11" s="79">
        <f>G11*O11</f>
        <v>40466</v>
      </c>
      <c r="Q11" s="236"/>
      <c r="R11" s="74"/>
      <c r="S11" s="80">
        <v>0</v>
      </c>
      <c r="T11" s="79">
        <f>S11*O11</f>
        <v>0</v>
      </c>
      <c r="U11" s="74">
        <f>H11-S11</f>
        <v>0</v>
      </c>
    </row>
    <row r="12" spans="1:22" s="13" customFormat="1" ht="15.95" customHeight="1">
      <c r="A12" s="129" t="s">
        <v>80</v>
      </c>
      <c r="B12" s="70"/>
      <c r="C12" s="154">
        <v>1</v>
      </c>
      <c r="D12" s="154">
        <v>0</v>
      </c>
      <c r="E12" s="81">
        <v>0</v>
      </c>
      <c r="F12" s="161"/>
      <c r="G12" s="82">
        <v>1</v>
      </c>
      <c r="H12" s="83">
        <f>J12+K12</f>
        <v>0</v>
      </c>
      <c r="I12" s="74">
        <f>J12+L12</f>
        <v>0</v>
      </c>
      <c r="J12" s="84">
        <v>0</v>
      </c>
      <c r="K12" s="85">
        <v>0</v>
      </c>
      <c r="L12" s="86">
        <v>0</v>
      </c>
      <c r="M12" s="73">
        <f>H12-G12</f>
        <v>-1</v>
      </c>
      <c r="N12" s="87"/>
      <c r="O12" s="88">
        <v>37995.480000000003</v>
      </c>
      <c r="P12" s="79">
        <f>G12*O12</f>
        <v>37995.480000000003</v>
      </c>
      <c r="Q12" s="232"/>
      <c r="R12" s="87"/>
      <c r="S12" s="89">
        <v>0</v>
      </c>
      <c r="T12" s="79">
        <f>S12*O12</f>
        <v>0</v>
      </c>
      <c r="U12" s="74">
        <f>H12-S12</f>
        <v>0</v>
      </c>
    </row>
    <row r="13" spans="1:22" s="13" customFormat="1" ht="15.95" customHeight="1">
      <c r="A13" s="129" t="s">
        <v>83</v>
      </c>
      <c r="B13" s="70"/>
      <c r="C13" s="154">
        <v>0</v>
      </c>
      <c r="D13" s="154">
        <v>0</v>
      </c>
      <c r="E13" s="81">
        <v>0</v>
      </c>
      <c r="F13" s="161"/>
      <c r="G13" s="82">
        <v>0</v>
      </c>
      <c r="H13" s="83">
        <f>J13+K13</f>
        <v>0</v>
      </c>
      <c r="I13" s="74">
        <f>J13+L13</f>
        <v>0</v>
      </c>
      <c r="J13" s="84">
        <v>0</v>
      </c>
      <c r="K13" s="85">
        <v>0</v>
      </c>
      <c r="L13" s="86">
        <v>0</v>
      </c>
      <c r="M13" s="73">
        <f>H13-G13</f>
        <v>0</v>
      </c>
      <c r="N13" s="87"/>
      <c r="O13" s="88">
        <v>34601.22</v>
      </c>
      <c r="P13" s="79">
        <f>G13*O13</f>
        <v>0</v>
      </c>
      <c r="Q13" s="232"/>
      <c r="R13" s="87"/>
      <c r="S13" s="89">
        <v>0</v>
      </c>
      <c r="T13" s="79">
        <f>S13*O13</f>
        <v>0</v>
      </c>
      <c r="U13" s="74">
        <f>H13-S13</f>
        <v>0</v>
      </c>
    </row>
    <row r="14" spans="1:22" s="13" customFormat="1" ht="15.95" customHeight="1">
      <c r="A14" s="129" t="s">
        <v>81</v>
      </c>
      <c r="B14" s="70"/>
      <c r="C14" s="154">
        <v>0</v>
      </c>
      <c r="D14" s="154">
        <v>0</v>
      </c>
      <c r="E14" s="81">
        <v>0</v>
      </c>
      <c r="F14" s="161"/>
      <c r="G14" s="82">
        <v>0</v>
      </c>
      <c r="H14" s="83">
        <f>J14+K14</f>
        <v>0</v>
      </c>
      <c r="I14" s="74">
        <f>J14+L14</f>
        <v>0</v>
      </c>
      <c r="J14" s="84">
        <v>0</v>
      </c>
      <c r="K14" s="85">
        <v>0</v>
      </c>
      <c r="L14" s="86">
        <v>0</v>
      </c>
      <c r="M14" s="73">
        <f>H14-G14</f>
        <v>0</v>
      </c>
      <c r="N14" s="87"/>
      <c r="O14" s="88">
        <v>32752.12</v>
      </c>
      <c r="P14" s="79">
        <f>G14*O14</f>
        <v>0</v>
      </c>
      <c r="Q14" s="232"/>
      <c r="R14" s="87"/>
      <c r="S14" s="89">
        <v>0</v>
      </c>
      <c r="T14" s="79">
        <f>S14*O14</f>
        <v>0</v>
      </c>
      <c r="U14" s="74">
        <f>H14-S14</f>
        <v>0</v>
      </c>
    </row>
    <row r="15" spans="1:22" s="13" customFormat="1" ht="15.95" customHeight="1" thickBot="1">
      <c r="A15" s="130" t="s">
        <v>82</v>
      </c>
      <c r="B15" s="90"/>
      <c r="C15" s="155">
        <v>0</v>
      </c>
      <c r="D15" s="155">
        <v>0</v>
      </c>
      <c r="E15" s="91">
        <v>0</v>
      </c>
      <c r="F15" s="162"/>
      <c r="G15" s="92">
        <v>0</v>
      </c>
      <c r="H15" s="93">
        <f>J15+K15</f>
        <v>0</v>
      </c>
      <c r="I15" s="74">
        <f>J15+L15</f>
        <v>0</v>
      </c>
      <c r="J15" s="94">
        <v>0</v>
      </c>
      <c r="K15" s="95">
        <v>0</v>
      </c>
      <c r="L15" s="96">
        <v>0</v>
      </c>
      <c r="M15" s="73">
        <f>H15-G15</f>
        <v>0</v>
      </c>
      <c r="N15" s="97"/>
      <c r="O15" s="98">
        <v>31622.37</v>
      </c>
      <c r="P15" s="79">
        <f>G15*O15</f>
        <v>0</v>
      </c>
      <c r="Q15" s="232"/>
      <c r="R15" s="97"/>
      <c r="S15" s="99">
        <v>0</v>
      </c>
      <c r="T15" s="79">
        <f>S15*O15</f>
        <v>0</v>
      </c>
      <c r="U15" s="74">
        <f>H15-S15</f>
        <v>0</v>
      </c>
    </row>
    <row r="16" spans="1:22" s="10" customFormat="1" ht="16.5" thickBot="1">
      <c r="A16" s="15" t="s">
        <v>76</v>
      </c>
      <c r="B16" s="19"/>
      <c r="C16" s="156">
        <f>SUM(C11:C15)</f>
        <v>2</v>
      </c>
      <c r="D16" s="156">
        <f>SUM(D11:D15)</f>
        <v>0</v>
      </c>
      <c r="E16" s="17">
        <f>SUM(E11:E15)</f>
        <v>0</v>
      </c>
      <c r="F16" s="163"/>
      <c r="G16" s="100">
        <f t="shared" ref="G16:M16" si="0">SUM(G11:G15)</f>
        <v>2</v>
      </c>
      <c r="H16" s="101">
        <f t="shared" si="0"/>
        <v>0</v>
      </c>
      <c r="I16" s="100">
        <f t="shared" si="0"/>
        <v>0</v>
      </c>
      <c r="J16" s="102">
        <f t="shared" si="0"/>
        <v>0</v>
      </c>
      <c r="K16" s="103">
        <f t="shared" si="0"/>
        <v>0</v>
      </c>
      <c r="L16" s="101">
        <f t="shared" si="0"/>
        <v>0</v>
      </c>
      <c r="M16" s="104">
        <f t="shared" si="0"/>
        <v>-2</v>
      </c>
      <c r="N16" s="105"/>
      <c r="O16" s="106"/>
      <c r="P16" s="107">
        <f>SUM(P11:P15)</f>
        <v>78461.48000000001</v>
      </c>
      <c r="Q16" s="232"/>
      <c r="R16" s="100"/>
      <c r="S16" s="104">
        <f>SUM(S11:S15)</f>
        <v>0</v>
      </c>
      <c r="T16" s="107">
        <f>SUM(T11:T15)</f>
        <v>0</v>
      </c>
      <c r="U16" s="100">
        <f>SUM(U11:U15)</f>
        <v>0</v>
      </c>
    </row>
    <row r="17" spans="1:21" s="13" customFormat="1" ht="15.95" customHeight="1">
      <c r="A17" s="128" t="s">
        <v>84</v>
      </c>
      <c r="B17" s="70"/>
      <c r="C17" s="154">
        <v>0</v>
      </c>
      <c r="D17" s="154">
        <v>0</v>
      </c>
      <c r="E17" s="81">
        <v>0</v>
      </c>
      <c r="F17" s="160"/>
      <c r="G17" s="72">
        <v>0</v>
      </c>
      <c r="H17" s="73">
        <f>J17+K17</f>
        <v>0</v>
      </c>
      <c r="I17" s="74">
        <f>J17+L17</f>
        <v>0</v>
      </c>
      <c r="J17" s="75">
        <v>0</v>
      </c>
      <c r="K17" s="76">
        <v>0</v>
      </c>
      <c r="L17" s="77">
        <v>0</v>
      </c>
      <c r="M17" s="73">
        <f>H17-G17</f>
        <v>0</v>
      </c>
      <c r="N17" s="74"/>
      <c r="O17" s="78">
        <v>30696.38</v>
      </c>
      <c r="P17" s="79">
        <f>G17*O17</f>
        <v>0</v>
      </c>
      <c r="Q17" s="232"/>
      <c r="R17" s="74"/>
      <c r="S17" s="80">
        <v>0</v>
      </c>
      <c r="T17" s="79">
        <f>S17*O17</f>
        <v>0</v>
      </c>
      <c r="U17" s="74">
        <f>H17-S17</f>
        <v>0</v>
      </c>
    </row>
    <row r="18" spans="1:21" s="13" customFormat="1" ht="15.95" customHeight="1">
      <c r="A18" s="129" t="s">
        <v>85</v>
      </c>
      <c r="B18" s="70"/>
      <c r="C18" s="154">
        <v>1</v>
      </c>
      <c r="D18" s="154">
        <v>0</v>
      </c>
      <c r="E18" s="81">
        <v>0</v>
      </c>
      <c r="F18" s="161"/>
      <c r="G18" s="82">
        <v>1</v>
      </c>
      <c r="H18" s="83">
        <f>J18+K18</f>
        <v>0</v>
      </c>
      <c r="I18" s="74">
        <f>J18+L18</f>
        <v>0</v>
      </c>
      <c r="J18" s="84">
        <v>0</v>
      </c>
      <c r="K18" s="85">
        <v>0</v>
      </c>
      <c r="L18" s="86">
        <v>0</v>
      </c>
      <c r="M18" s="73">
        <f>H18-G18</f>
        <v>-1</v>
      </c>
      <c r="N18" s="87"/>
      <c r="O18" s="88">
        <v>28993.55</v>
      </c>
      <c r="P18" s="79">
        <f>G18*O18</f>
        <v>28993.55</v>
      </c>
      <c r="Q18" s="232"/>
      <c r="R18" s="87"/>
      <c r="S18" s="89">
        <v>2</v>
      </c>
      <c r="T18" s="108">
        <f>S18*O18</f>
        <v>57987.1</v>
      </c>
      <c r="U18" s="74">
        <f>H18-S18</f>
        <v>-2</v>
      </c>
    </row>
    <row r="19" spans="1:21" s="13" customFormat="1" ht="15.95" customHeight="1" thickBot="1">
      <c r="A19" s="130" t="s">
        <v>86</v>
      </c>
      <c r="B19" s="90"/>
      <c r="C19" s="155">
        <v>0</v>
      </c>
      <c r="D19" s="155">
        <v>0</v>
      </c>
      <c r="E19" s="91">
        <v>0</v>
      </c>
      <c r="F19" s="162"/>
      <c r="G19" s="92">
        <v>0</v>
      </c>
      <c r="H19" s="83">
        <f>J19+K19</f>
        <v>0</v>
      </c>
      <c r="I19" s="74">
        <f>J19+L19</f>
        <v>0</v>
      </c>
      <c r="J19" s="94">
        <v>0</v>
      </c>
      <c r="K19" s="95">
        <v>0</v>
      </c>
      <c r="L19" s="96">
        <v>0</v>
      </c>
      <c r="M19" s="73">
        <f>H19-G19</f>
        <v>0</v>
      </c>
      <c r="N19" s="97"/>
      <c r="O19" s="98">
        <v>27242.15</v>
      </c>
      <c r="P19" s="79">
        <f>G19*O19</f>
        <v>0</v>
      </c>
      <c r="Q19" s="232"/>
      <c r="R19" s="97"/>
      <c r="S19" s="99">
        <v>1</v>
      </c>
      <c r="T19" s="109">
        <f>S19*O19</f>
        <v>27242.15</v>
      </c>
      <c r="U19" s="74">
        <f>H19-S19</f>
        <v>-1</v>
      </c>
    </row>
    <row r="20" spans="1:21" s="12" customFormat="1" ht="16.5" thickBot="1">
      <c r="A20" s="15" t="s">
        <v>77</v>
      </c>
      <c r="B20" s="19"/>
      <c r="C20" s="156">
        <f>SUM(C17:C19)</f>
        <v>1</v>
      </c>
      <c r="D20" s="156">
        <f>SUM(D17:D19)</f>
        <v>0</v>
      </c>
      <c r="E20" s="17">
        <f>SUM(E17:E19)</f>
        <v>0</v>
      </c>
      <c r="F20" s="163"/>
      <c r="G20" s="100">
        <f t="shared" ref="G20:M20" si="1">SUM(G17:G19)</f>
        <v>1</v>
      </c>
      <c r="H20" s="101">
        <f t="shared" si="1"/>
        <v>0</v>
      </c>
      <c r="I20" s="100">
        <f t="shared" si="1"/>
        <v>0</v>
      </c>
      <c r="J20" s="102">
        <f t="shared" si="1"/>
        <v>0</v>
      </c>
      <c r="K20" s="103">
        <f t="shared" si="1"/>
        <v>0</v>
      </c>
      <c r="L20" s="101">
        <f t="shared" si="1"/>
        <v>0</v>
      </c>
      <c r="M20" s="104">
        <f t="shared" si="1"/>
        <v>-1</v>
      </c>
      <c r="N20" s="105"/>
      <c r="O20" s="106"/>
      <c r="P20" s="110">
        <f>SUM(P17:P19)</f>
        <v>28993.55</v>
      </c>
      <c r="Q20" s="232"/>
      <c r="R20" s="100"/>
      <c r="S20" s="104">
        <f>SUM(S17:S19)</f>
        <v>3</v>
      </c>
      <c r="T20" s="107">
        <f>SUM(T17:T19)</f>
        <v>85229.25</v>
      </c>
      <c r="U20" s="100">
        <f>SUM(U17:U19)</f>
        <v>-3</v>
      </c>
    </row>
    <row r="21" spans="1:21" s="13" customFormat="1" ht="15.95" customHeight="1">
      <c r="A21" s="128" t="s">
        <v>87</v>
      </c>
      <c r="B21" s="70"/>
      <c r="C21" s="153">
        <v>0</v>
      </c>
      <c r="D21" s="153">
        <v>0</v>
      </c>
      <c r="E21" s="71">
        <v>0</v>
      </c>
      <c r="F21" s="160"/>
      <c r="G21" s="72">
        <v>0</v>
      </c>
      <c r="H21" s="73">
        <f>J21+K21</f>
        <v>0</v>
      </c>
      <c r="I21" s="74">
        <f>J21+L21</f>
        <v>0</v>
      </c>
      <c r="J21" s="75">
        <v>0</v>
      </c>
      <c r="K21" s="76">
        <v>0</v>
      </c>
      <c r="L21" s="77">
        <v>0</v>
      </c>
      <c r="M21" s="73">
        <f>H21-G21</f>
        <v>0</v>
      </c>
      <c r="N21" s="74"/>
      <c r="O21" s="78">
        <v>26696.55</v>
      </c>
      <c r="P21" s="79">
        <f>G21*O21</f>
        <v>0</v>
      </c>
      <c r="Q21" s="232"/>
      <c r="R21" s="74"/>
      <c r="S21" s="80">
        <v>0</v>
      </c>
      <c r="T21" s="79">
        <f>S21*O21</f>
        <v>0</v>
      </c>
      <c r="U21" s="74">
        <f>H21-S21</f>
        <v>0</v>
      </c>
    </row>
    <row r="22" spans="1:21" s="13" customFormat="1" ht="15.95" customHeight="1">
      <c r="A22" s="129" t="s">
        <v>88</v>
      </c>
      <c r="B22" s="70"/>
      <c r="C22" s="154">
        <v>0</v>
      </c>
      <c r="D22" s="154">
        <v>0</v>
      </c>
      <c r="E22" s="81">
        <v>0</v>
      </c>
      <c r="F22" s="161"/>
      <c r="G22" s="82">
        <v>0</v>
      </c>
      <c r="H22" s="83">
        <f>J22+K22</f>
        <v>0</v>
      </c>
      <c r="I22" s="74">
        <f>J22+L22</f>
        <v>0</v>
      </c>
      <c r="J22" s="84">
        <v>0</v>
      </c>
      <c r="K22" s="85">
        <v>0</v>
      </c>
      <c r="L22" s="86">
        <v>0</v>
      </c>
      <c r="M22" s="73">
        <f>H22-G22</f>
        <v>0</v>
      </c>
      <c r="N22" s="87"/>
      <c r="O22" s="88">
        <v>25863.43</v>
      </c>
      <c r="P22" s="79">
        <f>G22*O22</f>
        <v>0</v>
      </c>
      <c r="Q22" s="232"/>
      <c r="R22" s="87"/>
      <c r="S22" s="89">
        <v>0</v>
      </c>
      <c r="T22" s="108">
        <f>S22*O22</f>
        <v>0</v>
      </c>
      <c r="U22" s="74">
        <f>H22-S22</f>
        <v>0</v>
      </c>
    </row>
    <row r="23" spans="1:21" s="13" customFormat="1" ht="15.95" customHeight="1" thickBot="1">
      <c r="A23" s="130" t="s">
        <v>89</v>
      </c>
      <c r="B23" s="90"/>
      <c r="C23" s="155">
        <v>0</v>
      </c>
      <c r="D23" s="155">
        <v>0</v>
      </c>
      <c r="E23" s="91">
        <v>0</v>
      </c>
      <c r="F23" s="162"/>
      <c r="G23" s="92">
        <v>0</v>
      </c>
      <c r="H23" s="83">
        <f>J23+K23</f>
        <v>0</v>
      </c>
      <c r="I23" s="74">
        <f>J23+L23</f>
        <v>0</v>
      </c>
      <c r="J23" s="94">
        <v>0</v>
      </c>
      <c r="K23" s="95">
        <v>0</v>
      </c>
      <c r="L23" s="96">
        <v>0</v>
      </c>
      <c r="M23" s="73">
        <f>H23-G23</f>
        <v>0</v>
      </c>
      <c r="N23" s="97"/>
      <c r="O23" s="98">
        <v>24508.93</v>
      </c>
      <c r="P23" s="79">
        <f>G23*O23</f>
        <v>0</v>
      </c>
      <c r="Q23" s="232"/>
      <c r="R23" s="97"/>
      <c r="S23" s="99">
        <v>0</v>
      </c>
      <c r="T23" s="108">
        <f>S23*O23</f>
        <v>0</v>
      </c>
      <c r="U23" s="74">
        <f>H23-S23</f>
        <v>0</v>
      </c>
    </row>
    <row r="24" spans="1:21" s="10" customFormat="1" ht="16.5" thickBot="1">
      <c r="A24" s="16" t="s">
        <v>78</v>
      </c>
      <c r="B24" s="20"/>
      <c r="C24" s="157">
        <f>SUM(C21:C23)</f>
        <v>0</v>
      </c>
      <c r="D24" s="157">
        <f>SUM(D21:D23)</f>
        <v>0</v>
      </c>
      <c r="E24" s="18">
        <f>SUM(E21:E23)</f>
        <v>0</v>
      </c>
      <c r="F24" s="164"/>
      <c r="G24" s="111">
        <f t="shared" ref="G24:M24" si="2">SUM(G21:G23)</f>
        <v>0</v>
      </c>
      <c r="H24" s="112">
        <f t="shared" si="2"/>
        <v>0</v>
      </c>
      <c r="I24" s="111">
        <f t="shared" si="2"/>
        <v>0</v>
      </c>
      <c r="J24" s="113">
        <f t="shared" si="2"/>
        <v>0</v>
      </c>
      <c r="K24" s="114">
        <f t="shared" si="2"/>
        <v>0</v>
      </c>
      <c r="L24" s="112">
        <f t="shared" si="2"/>
        <v>0</v>
      </c>
      <c r="M24" s="115">
        <f t="shared" si="2"/>
        <v>0</v>
      </c>
      <c r="N24" s="111"/>
      <c r="O24" s="234"/>
      <c r="P24" s="116">
        <f>SUM(P21:P23)</f>
        <v>0</v>
      </c>
      <c r="Q24" s="233"/>
      <c r="R24" s="111"/>
      <c r="S24" s="113">
        <f>SUM(S21:S23)</f>
        <v>0</v>
      </c>
      <c r="T24" s="117">
        <f>SUM(T21:T23)</f>
        <v>0</v>
      </c>
      <c r="U24" s="111">
        <f>SUM(U21:U23)</f>
        <v>0</v>
      </c>
    </row>
    <row r="25" spans="1:21" s="14" customFormat="1" ht="30.75" customHeight="1" thickTop="1" thickBot="1">
      <c r="A25" s="118" t="s">
        <v>13</v>
      </c>
      <c r="B25" s="119"/>
      <c r="C25" s="158">
        <f>C16+C20+C24</f>
        <v>3</v>
      </c>
      <c r="D25" s="158">
        <f>D16+D20+D24</f>
        <v>0</v>
      </c>
      <c r="E25" s="120">
        <f>E16+E20+E24</f>
        <v>0</v>
      </c>
      <c r="F25" s="119"/>
      <c r="G25" s="121">
        <f t="shared" ref="G25:M25" si="3">G16+G20+G24</f>
        <v>3</v>
      </c>
      <c r="H25" s="122">
        <f t="shared" si="3"/>
        <v>0</v>
      </c>
      <c r="I25" s="121">
        <f t="shared" si="3"/>
        <v>0</v>
      </c>
      <c r="J25" s="123">
        <f t="shared" si="3"/>
        <v>0</v>
      </c>
      <c r="K25" s="124">
        <f t="shared" si="3"/>
        <v>0</v>
      </c>
      <c r="L25" s="122">
        <f t="shared" si="3"/>
        <v>0</v>
      </c>
      <c r="M25" s="121">
        <f t="shared" si="3"/>
        <v>-3</v>
      </c>
      <c r="N25" s="121"/>
      <c r="O25" s="235"/>
      <c r="P25" s="125">
        <f>P16+P20+P24</f>
        <v>107455.03000000001</v>
      </c>
      <c r="Q25" s="126">
        <f>P25*0.9</f>
        <v>96709.527000000016</v>
      </c>
      <c r="R25" s="121"/>
      <c r="S25" s="127">
        <f>S16+S20+S24</f>
        <v>3</v>
      </c>
      <c r="T25" s="125">
        <f>T16+T20+T24</f>
        <v>85229.25</v>
      </c>
      <c r="U25" s="121">
        <f>U16+U20+U24</f>
        <v>-3</v>
      </c>
    </row>
    <row r="26" spans="1:21" ht="15" customHeight="1"/>
    <row r="27" spans="1:21" s="9" customFormat="1" ht="15" customHeight="1">
      <c r="A27" s="9" t="s">
        <v>28</v>
      </c>
    </row>
    <row r="28" spans="1:21" s="9" customFormat="1" ht="12">
      <c r="A28" s="9" t="s">
        <v>29</v>
      </c>
    </row>
    <row r="29" spans="1:21" s="9" customFormat="1" ht="12.75" thickBot="1">
      <c r="A29" s="9" t="s">
        <v>73</v>
      </c>
    </row>
    <row r="30" spans="1:21" s="1" customFormat="1" ht="81" customHeight="1" thickBot="1">
      <c r="O30" s="228" t="s">
        <v>49</v>
      </c>
      <c r="P30" s="229"/>
      <c r="Q30" s="148">
        <f>P25*0.1</f>
        <v>10745.503000000002</v>
      </c>
    </row>
    <row r="31" spans="1:21" s="1" customFormat="1" ht="65.25" customHeight="1" thickBot="1">
      <c r="O31" s="228" t="s">
        <v>24</v>
      </c>
      <c r="P31" s="229"/>
      <c r="Q31" s="148">
        <f>Q25-T25</f>
        <v>11480.277000000016</v>
      </c>
    </row>
    <row r="32" spans="1:21" s="1" customFormat="1" ht="15.75" customHeight="1">
      <c r="O32" s="230" t="s">
        <v>23</v>
      </c>
      <c r="P32" s="141" t="s">
        <v>10</v>
      </c>
      <c r="Q32" s="142">
        <f>G16-S16</f>
        <v>2</v>
      </c>
      <c r="S32" s="140"/>
    </row>
    <row r="33" spans="15:17" s="1" customFormat="1">
      <c r="O33" s="230"/>
      <c r="P33" s="143" t="s">
        <v>11</v>
      </c>
      <c r="Q33" s="144">
        <f>G20-S20</f>
        <v>-2</v>
      </c>
    </row>
    <row r="34" spans="15:17" s="1" customFormat="1" ht="15.75" thickBot="1">
      <c r="O34" s="231"/>
      <c r="P34" s="145" t="s">
        <v>12</v>
      </c>
      <c r="Q34" s="146">
        <f>G24-S24</f>
        <v>0</v>
      </c>
    </row>
    <row r="35" spans="15:17" s="1" customFormat="1" ht="37.5" customHeight="1" thickBot="1">
      <c r="O35" s="228" t="s">
        <v>25</v>
      </c>
      <c r="P35" s="229"/>
      <c r="Q35" s="147">
        <f>U25</f>
        <v>-3</v>
      </c>
    </row>
  </sheetData>
  <mergeCells count="15">
    <mergeCell ref="O35:P35"/>
    <mergeCell ref="J8:L8"/>
    <mergeCell ref="O30:P30"/>
    <mergeCell ref="O31:P31"/>
    <mergeCell ref="O32:O34"/>
    <mergeCell ref="O24:O25"/>
    <mergeCell ref="Q11:Q24"/>
    <mergeCell ref="A1:U1"/>
    <mergeCell ref="A2:U2"/>
    <mergeCell ref="S4:U4"/>
    <mergeCell ref="A8:A9"/>
    <mergeCell ref="N8:N9"/>
    <mergeCell ref="D8:E8"/>
    <mergeCell ref="B8:B9"/>
    <mergeCell ref="E4:Q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  <ignoredErrors>
    <ignoredError sqref="P20 M20 M16 P16 H16:I20 T16:U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Dirigenza</vt:lpstr>
      <vt:lpstr>Altre professionalità</vt:lpstr>
      <vt:lpstr>Personale non dirigenziale</vt:lpstr>
    </vt:vector>
  </TitlesOfParts>
  <Company>pcm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v.testa</dc:creator>
  <cp:lastModifiedBy>luca</cp:lastModifiedBy>
  <cp:lastPrinted>2012-09-12T11:07:41Z</cp:lastPrinted>
  <dcterms:created xsi:type="dcterms:W3CDTF">2012-07-17T09:01:02Z</dcterms:created>
  <dcterms:modified xsi:type="dcterms:W3CDTF">2012-09-28T09:34:15Z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